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heckCompatibility="1"/>
  <mc:AlternateContent xmlns:mc="http://schemas.openxmlformats.org/markup-compatibility/2006">
    <mc:Choice Requires="x15">
      <x15ac:absPath xmlns:x15ac="http://schemas.microsoft.com/office/spreadsheetml/2010/11/ac" url="\\10.132.212.1\共有\２０２５年度データ\02【総務部】\オープンスクール\"/>
    </mc:Choice>
  </mc:AlternateContent>
  <xr:revisionPtr revIDLastSave="0" documentId="13_ncr:1_{F1C8D8BA-136E-4922-BD15-C157E811284C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申し込み集計用紙" sheetId="8" r:id="rId1"/>
    <sheet name="参加生徒名簿" sheetId="15" r:id="rId2"/>
    <sheet name="引率・保護者名簿" sheetId="9" r:id="rId3"/>
    <sheet name="計算用" sheetId="6" state="hidden" r:id="rId4"/>
  </sheets>
  <definedNames>
    <definedName name="_xlnm._FilterDatabase" localSheetId="2" hidden="1">引率・保護者名簿!$B$5:$E$26</definedName>
    <definedName name="_xlnm._FilterDatabase" localSheetId="1" hidden="1">参加生徒名簿!$B$5:$I$46</definedName>
    <definedName name="_xlnm.Print_Area" localSheetId="2">引率・保護者名簿!$A$1:$I$26</definedName>
    <definedName name="_xlnm.Print_Area" localSheetId="1">参加生徒名簿!$A$1:$I$46</definedName>
    <definedName name="_xlnm.Print_Area" localSheetId="0">申し込み集計用紙!$A$1:$K$41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9" l="1"/>
  <c r="K8" i="9"/>
  <c r="K7" i="9"/>
  <c r="L32" i="15"/>
  <c r="H32" i="8" s="1"/>
  <c r="L30" i="15"/>
  <c r="D39" i="8" s="1"/>
  <c r="L29" i="15"/>
  <c r="D38" i="8" s="1"/>
  <c r="L28" i="15"/>
  <c r="D37" i="8" s="1"/>
  <c r="L27" i="15"/>
  <c r="D36" i="8" s="1"/>
  <c r="L26" i="15"/>
  <c r="D35" i="8" s="1"/>
  <c r="L25" i="15"/>
  <c r="D34" i="8" s="1"/>
  <c r="L24" i="15"/>
  <c r="D33" i="8" s="1"/>
  <c r="N21" i="15"/>
  <c r="J29" i="8" s="1"/>
  <c r="N20" i="15"/>
  <c r="J28" i="8" s="1"/>
  <c r="N19" i="15"/>
  <c r="J27" i="8" s="1"/>
  <c r="N18" i="15"/>
  <c r="J26" i="8" s="1"/>
  <c r="N17" i="15"/>
  <c r="J25" i="8" s="1"/>
  <c r="N16" i="15"/>
  <c r="J24" i="8" s="1"/>
  <c r="N15" i="15"/>
  <c r="N14" i="15"/>
  <c r="J22" i="8" s="1"/>
  <c r="N13" i="15"/>
  <c r="J21" i="8" s="1"/>
  <c r="N12" i="15"/>
  <c r="J20" i="8" s="1"/>
  <c r="N11" i="15"/>
  <c r="J19" i="8" s="1"/>
  <c r="N10" i="15"/>
  <c r="J18" i="8" s="1"/>
  <c r="N9" i="15"/>
  <c r="J17" i="8" s="1"/>
  <c r="N8" i="15"/>
  <c r="J16" i="8" s="1"/>
  <c r="N7" i="15"/>
  <c r="J15" i="8" s="1"/>
  <c r="M21" i="15"/>
  <c r="H29" i="8" s="1"/>
  <c r="M20" i="15"/>
  <c r="H28" i="8" s="1"/>
  <c r="M19" i="15"/>
  <c r="H27" i="8" s="1"/>
  <c r="M18" i="15"/>
  <c r="H26" i="8" s="1"/>
  <c r="M17" i="15"/>
  <c r="H25" i="8" s="1"/>
  <c r="M16" i="15"/>
  <c r="H24" i="8" s="1"/>
  <c r="M15" i="15"/>
  <c r="H23" i="8" s="1"/>
  <c r="M14" i="15"/>
  <c r="H22" i="8" s="1"/>
  <c r="M13" i="15"/>
  <c r="H21" i="8" s="1"/>
  <c r="M12" i="15"/>
  <c r="H20" i="8" s="1"/>
  <c r="M11" i="15"/>
  <c r="H19" i="8" s="1"/>
  <c r="M10" i="15"/>
  <c r="H18" i="8" s="1"/>
  <c r="M9" i="15"/>
  <c r="H17" i="8" s="1"/>
  <c r="M8" i="15"/>
  <c r="H16" i="8" s="1"/>
  <c r="L21" i="15"/>
  <c r="F29" i="8" s="1"/>
  <c r="L20" i="15"/>
  <c r="F28" i="8" s="1"/>
  <c r="L19" i="15"/>
  <c r="F27" i="8" s="1"/>
  <c r="L18" i="15"/>
  <c r="F26" i="8" s="1"/>
  <c r="L17" i="15"/>
  <c r="F25" i="8" s="1"/>
  <c r="L16" i="15"/>
  <c r="F24" i="8" s="1"/>
  <c r="L15" i="15"/>
  <c r="F23" i="8" s="1"/>
  <c r="L14" i="15"/>
  <c r="F22" i="8" s="1"/>
  <c r="L13" i="15"/>
  <c r="F21" i="8" s="1"/>
  <c r="L12" i="15"/>
  <c r="F20" i="8" s="1"/>
  <c r="L11" i="15"/>
  <c r="F19" i="8" s="1"/>
  <c r="L10" i="15"/>
  <c r="F18" i="8" s="1"/>
  <c r="L9" i="15"/>
  <c r="F17" i="8" s="1"/>
  <c r="L8" i="15"/>
  <c r="F16" i="8" s="1"/>
  <c r="L7" i="15"/>
  <c r="F15" i="8" s="1"/>
  <c r="M7" i="15"/>
  <c r="H15" i="8" s="1"/>
  <c r="J23" i="8"/>
  <c r="D3" i="15"/>
  <c r="D7" i="6"/>
  <c r="H33" i="8" l="1"/>
  <c r="C9" i="6"/>
  <c r="D13" i="6"/>
  <c r="E2" i="6"/>
  <c r="H17" i="6"/>
  <c r="D6" i="6"/>
  <c r="E11" i="6"/>
  <c r="D2" i="6"/>
  <c r="D12" i="6"/>
  <c r="C8" i="6"/>
  <c r="C12" i="6"/>
  <c r="E12" i="6"/>
  <c r="C10" i="6"/>
  <c r="C11" i="6"/>
  <c r="C7" i="6"/>
  <c r="F17" i="6"/>
  <c r="E9" i="6"/>
  <c r="E8" i="6"/>
  <c r="E7" i="6"/>
  <c r="E6" i="6"/>
  <c r="E5" i="6"/>
  <c r="E3" i="6"/>
  <c r="D11" i="6"/>
  <c r="D10" i="6"/>
  <c r="C5" i="6"/>
  <c r="C13" i="6"/>
  <c r="C6" i="6"/>
  <c r="C4" i="6"/>
  <c r="C3" i="6"/>
  <c r="C2" i="6"/>
  <c r="D9" i="6"/>
  <c r="D8" i="6"/>
  <c r="D5" i="6"/>
  <c r="D4" i="6"/>
  <c r="D3" i="6"/>
  <c r="E13" i="6"/>
  <c r="E10" i="6"/>
  <c r="E4" i="6"/>
  <c r="B18" i="6"/>
  <c r="B17" i="6"/>
  <c r="D3" i="9"/>
  <c r="H18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bihoro24</author>
  </authors>
  <commentList>
    <comment ref="C7" authorId="0" shapeId="0" xr:uid="{00000000-0006-0000-0000-000002000000}">
      <text>
        <r>
          <rPr>
            <sz val="12"/>
            <color indexed="81"/>
            <rFont val="MS P ゴシック"/>
            <family val="3"/>
            <charset val="128"/>
          </rPr>
          <t>中学校名を入力してください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7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メールアドレスを入力してください</t>
        </r>
      </text>
    </comment>
    <comment ref="C8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担当の先生のお名前を入力してください
</t>
        </r>
      </text>
    </comment>
    <comment ref="G8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電話番号を入力してください
</t>
        </r>
      </text>
    </comment>
  </commentList>
</comments>
</file>

<file path=xl/sharedStrings.xml><?xml version="1.0" encoding="utf-8"?>
<sst xmlns="http://schemas.openxmlformats.org/spreadsheetml/2006/main" count="282" uniqueCount="105">
  <si>
    <t>部活動
見学</t>
    <rPh sb="0" eb="3">
      <t>ブカツドウ</t>
    </rPh>
    <rPh sb="4" eb="6">
      <t>ケンガク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</si>
  <si>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</si>
  <si>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</si>
  <si>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</si>
  <si>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No</t>
    <phoneticPr fontId="2"/>
  </si>
  <si>
    <t>氏　　　名</t>
    <rPh sb="0" eb="1">
      <t>シ</t>
    </rPh>
    <rPh sb="4" eb="5">
      <t>メイ</t>
    </rPh>
    <phoneticPr fontId="2"/>
  </si>
  <si>
    <t>中学校名</t>
    <rPh sb="0" eb="3">
      <t>チュウガッコウ</t>
    </rPh>
    <rPh sb="3" eb="4">
      <t>メイ</t>
    </rPh>
    <phoneticPr fontId="2"/>
  </si>
  <si>
    <t>中学校</t>
    <rPh sb="0" eb="3">
      <t>チュウガッコウ</t>
    </rPh>
    <phoneticPr fontId="2"/>
  </si>
  <si>
    <t>第2</t>
    <rPh sb="0" eb="1">
      <t>ダイ</t>
    </rPh>
    <phoneticPr fontId="2"/>
  </si>
  <si>
    <t>第3</t>
    <rPh sb="0" eb="1">
      <t>ダイ</t>
    </rPh>
    <phoneticPr fontId="2"/>
  </si>
  <si>
    <t>第1</t>
    <rPh sb="0" eb="1">
      <t>ダイ</t>
    </rPh>
    <phoneticPr fontId="2"/>
  </si>
  <si>
    <t>中学校名</t>
  </si>
  <si>
    <t>中学校</t>
  </si>
  <si>
    <t>１．体験授業</t>
  </si>
  <si>
    <t>第１希望</t>
  </si>
  <si>
    <t>第２希望</t>
  </si>
  <si>
    <t>第３希望</t>
  </si>
  <si>
    <t>名</t>
    <rPh sb="0" eb="1">
      <t>メイ</t>
    </rPh>
    <phoneticPr fontId="2"/>
  </si>
  <si>
    <t>保護者</t>
    <rPh sb="0" eb="3">
      <t>ホゴシャ</t>
    </rPh>
    <phoneticPr fontId="2"/>
  </si>
  <si>
    <t>寄宿舎見学</t>
    <rPh sb="0" eb="3">
      <t>キシュクシャ</t>
    </rPh>
    <rPh sb="3" eb="5">
      <t>ケンガク</t>
    </rPh>
    <phoneticPr fontId="2"/>
  </si>
  <si>
    <t>参加者</t>
    <rPh sb="0" eb="3">
      <t>サンカシャ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</si>
  <si>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</si>
  <si>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</si>
  <si>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合計</t>
    <rPh sb="0" eb="2">
      <t>ゴウケイ</t>
    </rPh>
    <phoneticPr fontId="2"/>
  </si>
  <si>
    <t>名</t>
    <rPh sb="0" eb="1">
      <t>メイ</t>
    </rPh>
    <phoneticPr fontId="2"/>
  </si>
  <si>
    <t>　　</t>
  </si>
  <si>
    <t>希望者○選択</t>
    <rPh sb="0" eb="3">
      <t>キボウシャ</t>
    </rPh>
    <rPh sb="4" eb="6">
      <t>センタク</t>
    </rPh>
    <phoneticPr fontId="2"/>
  </si>
  <si>
    <t>ふりがな</t>
    <phoneticPr fontId="2"/>
  </si>
  <si>
    <t>名</t>
    <phoneticPr fontId="2"/>
  </si>
  <si>
    <t>名</t>
    <phoneticPr fontId="2"/>
  </si>
  <si>
    <t>名</t>
    <phoneticPr fontId="2"/>
  </si>
  <si>
    <t>メール
アドレス</t>
    <phoneticPr fontId="2"/>
  </si>
  <si>
    <t>電話番号</t>
    <rPh sb="0" eb="2">
      <t>デンワ</t>
    </rPh>
    <rPh sb="2" eb="4">
      <t>バンゴウ</t>
    </rPh>
    <phoneticPr fontId="2"/>
  </si>
  <si>
    <t>担当者</t>
    <rPh sb="0" eb="3">
      <t>タントウシャ</t>
    </rPh>
    <phoneticPr fontId="2"/>
  </si>
  <si>
    <t>様</t>
    <rPh sb="0" eb="1">
      <t>サマ</t>
    </rPh>
    <phoneticPr fontId="2"/>
  </si>
  <si>
    <t>0.一任</t>
    <rPh sb="2" eb="4">
      <t>イチニン</t>
    </rPh>
    <phoneticPr fontId="2"/>
  </si>
  <si>
    <t>一任</t>
    <rPh sb="0" eb="2">
      <t>イチニン</t>
    </rPh>
    <phoneticPr fontId="2"/>
  </si>
  <si>
    <t>理科</t>
    <rPh sb="0" eb="2">
      <t>リカ</t>
    </rPh>
    <phoneticPr fontId="2"/>
  </si>
  <si>
    <t>数学</t>
    <rPh sb="0" eb="2">
      <t>スウガク</t>
    </rPh>
    <phoneticPr fontId="2"/>
  </si>
  <si>
    <t>商業</t>
    <rPh sb="0" eb="2">
      <t>ショウギョウ</t>
    </rPh>
    <phoneticPr fontId="2"/>
  </si>
  <si>
    <t>畜産</t>
    <rPh sb="0" eb="2">
      <t>チクサン</t>
    </rPh>
    <phoneticPr fontId="2"/>
  </si>
  <si>
    <t>農業機械</t>
    <rPh sb="0" eb="2">
      <t>ノウギョウ</t>
    </rPh>
    <rPh sb="2" eb="4">
      <t>キカイ</t>
    </rPh>
    <phoneticPr fontId="2"/>
  </si>
  <si>
    <t>食品製造（農）</t>
    <rPh sb="5" eb="6">
      <t>ノウ</t>
    </rPh>
    <phoneticPr fontId="2"/>
  </si>
  <si>
    <t>名</t>
    <rPh sb="0" eb="1">
      <t>メイ</t>
    </rPh>
    <phoneticPr fontId="2"/>
  </si>
  <si>
    <t/>
  </si>
  <si>
    <t>引率</t>
    <rPh sb="0" eb="2">
      <t>インソツ</t>
    </rPh>
    <phoneticPr fontId="2"/>
  </si>
  <si>
    <t>授業体験内容</t>
    <phoneticPr fontId="2"/>
  </si>
  <si>
    <t>国語</t>
    <rPh sb="0" eb="2">
      <t>コクゴ</t>
    </rPh>
    <phoneticPr fontId="2"/>
  </si>
  <si>
    <t>地歴公民</t>
    <rPh sb="0" eb="2">
      <t>チレキ</t>
    </rPh>
    <rPh sb="2" eb="4">
      <t>コウミン</t>
    </rPh>
    <phoneticPr fontId="2"/>
  </si>
  <si>
    <t>外国語</t>
    <rPh sb="0" eb="3">
      <t>ガイコクゴ</t>
    </rPh>
    <phoneticPr fontId="2"/>
  </si>
  <si>
    <t>野菜</t>
    <rPh sb="0" eb="2">
      <t>ヤサイ</t>
    </rPh>
    <phoneticPr fontId="2"/>
  </si>
  <si>
    <t>5:外国語</t>
    <rPh sb="2" eb="5">
      <t>ガイコクゴ</t>
    </rPh>
    <phoneticPr fontId="2"/>
  </si>
  <si>
    <t>6:商業</t>
    <rPh sb="2" eb="4">
      <t>ショウギョウ</t>
    </rPh>
    <phoneticPr fontId="2"/>
  </si>
  <si>
    <t>農業機械</t>
    <rPh sb="0" eb="4">
      <t>ノウギョウキカイ</t>
    </rPh>
    <phoneticPr fontId="2"/>
  </si>
  <si>
    <t>食品製造(乳)</t>
    <rPh sb="0" eb="4">
      <t>ショクヒンセイゾウ</t>
    </rPh>
    <rPh sb="5" eb="6">
      <t>ニュウ</t>
    </rPh>
    <phoneticPr fontId="2"/>
  </si>
  <si>
    <t>※以下の項目は、参加者名簿（シート１～３、引率・保護者）を入力すると反映され、人数が表示されます。</t>
    <rPh sb="1" eb="3">
      <t>イカ</t>
    </rPh>
    <rPh sb="8" eb="11">
      <t>サンカシャ</t>
    </rPh>
    <rPh sb="11" eb="13">
      <t>メイボ</t>
    </rPh>
    <rPh sb="21" eb="23">
      <t>インソツ</t>
    </rPh>
    <rPh sb="24" eb="27">
      <t>ホゴシャ</t>
    </rPh>
    <rPh sb="29" eb="31">
      <t>ニュウリョク</t>
    </rPh>
    <rPh sb="34" eb="36">
      <t>ハンエイ</t>
    </rPh>
    <rPh sb="42" eb="44">
      <t>ヒョウジ</t>
    </rPh>
    <phoneticPr fontId="2"/>
  </si>
  <si>
    <t>北海道美幌高等学校　オープンスクール担当者　行</t>
    <rPh sb="18" eb="21">
      <t>タントウシャ</t>
    </rPh>
    <phoneticPr fontId="2"/>
  </si>
  <si>
    <t>２．部活動</t>
    <phoneticPr fontId="2"/>
  </si>
  <si>
    <t>３．寄宿舎 [報徳寮]見学</t>
    <phoneticPr fontId="2"/>
  </si>
  <si>
    <r>
      <t xml:space="preserve">寄宿舎
見学
</t>
    </r>
    <r>
      <rPr>
        <sz val="8"/>
        <rFont val="UD デジタル 教科書体 N-B"/>
        <family val="1"/>
        <charset val="128"/>
      </rPr>
      <t>(入寮希望者)</t>
    </r>
    <rPh sb="0" eb="3">
      <t>キシュクシャ</t>
    </rPh>
    <rPh sb="4" eb="6">
      <t>ケンガク</t>
    </rPh>
    <rPh sb="8" eb="10">
      <t>ニュウリョウ</t>
    </rPh>
    <rPh sb="10" eb="13">
      <t>キボウシャ</t>
    </rPh>
    <phoneticPr fontId="2"/>
  </si>
  <si>
    <t>居住
市町村</t>
    <rPh sb="0" eb="2">
      <t>キョジュウ</t>
    </rPh>
    <rPh sb="3" eb="6">
      <t>シチョウソン</t>
    </rPh>
    <phoneticPr fontId="2"/>
  </si>
  <si>
    <t>引率/保護者
選択</t>
    <rPh sb="0" eb="2">
      <t>インソツ</t>
    </rPh>
    <rPh sb="3" eb="6">
      <t>ホゴシャ</t>
    </rPh>
    <rPh sb="7" eb="9">
      <t>センタク</t>
    </rPh>
    <phoneticPr fontId="2"/>
  </si>
  <si>
    <t>部活動見学</t>
    <rPh sb="0" eb="3">
      <t>ブカツドウ</t>
    </rPh>
    <rPh sb="3" eb="5">
      <t>ケンガク</t>
    </rPh>
    <phoneticPr fontId="2"/>
  </si>
  <si>
    <t>令和6年度　北海道美幌高学校　オープンスクール　引率・保護者名簿</t>
    <rPh sb="24" eb="26">
      <t>インソツ</t>
    </rPh>
    <rPh sb="27" eb="29">
      <t>ホゴ</t>
    </rPh>
    <rPh sb="29" eb="30">
      <t>シャ</t>
    </rPh>
    <rPh sb="30" eb="32">
      <t>メイボ</t>
    </rPh>
    <phoneticPr fontId="2"/>
  </si>
  <si>
    <t>集計用</t>
    <rPh sb="0" eb="2">
      <t>シュウケイ</t>
    </rPh>
    <rPh sb="2" eb="3">
      <t>ヨウ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</si>
  <si>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</si>
  <si>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</si>
  <si>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第3希望</t>
    <rPh sb="0" eb="1">
      <t>ダイ</t>
    </rPh>
    <rPh sb="2" eb="4">
      <t>キボウ</t>
    </rPh>
    <phoneticPr fontId="2"/>
  </si>
  <si>
    <t>※授業体験は第３希望まで選択してください。希望人数により調整する場合がありますので、ご了承ください。</t>
    <rPh sb="32" eb="34">
      <t>バアイ</t>
    </rPh>
    <phoneticPr fontId="2"/>
  </si>
  <si>
    <t>令和7年度　北海道美幌高学校　オープンスクール　参加者名簿</t>
    <rPh sb="0" eb="2">
      <t>レイワ</t>
    </rPh>
    <rPh sb="3" eb="5">
      <t>ネンド</t>
    </rPh>
    <rPh sb="6" eb="9">
      <t>ホッカイドウ</t>
    </rPh>
    <rPh sb="9" eb="11">
      <t>ビホロ</t>
    </rPh>
    <rPh sb="11" eb="12">
      <t>コウ</t>
    </rPh>
    <rPh sb="12" eb="14">
      <t>ガッコウ</t>
    </rPh>
    <rPh sb="24" eb="27">
      <t>サンカシャ</t>
    </rPh>
    <rPh sb="27" eb="29">
      <t>メイボ</t>
    </rPh>
    <phoneticPr fontId="2"/>
  </si>
  <si>
    <t>1:地歴公民</t>
    <rPh sb="2" eb="4">
      <t>チレキ</t>
    </rPh>
    <rPh sb="4" eb="6">
      <t>コウミン</t>
    </rPh>
    <phoneticPr fontId="2"/>
  </si>
  <si>
    <t>2:数学</t>
    <rPh sb="2" eb="4">
      <t>スウガク</t>
    </rPh>
    <phoneticPr fontId="2"/>
  </si>
  <si>
    <t>3:理科</t>
    <rPh sb="2" eb="4">
      <t>リカ</t>
    </rPh>
    <phoneticPr fontId="2"/>
  </si>
  <si>
    <t>4:外国語</t>
    <rPh sb="2" eb="5">
      <t>ガイコクゴ</t>
    </rPh>
    <phoneticPr fontId="2"/>
  </si>
  <si>
    <t>7:情報</t>
    <rPh sb="2" eb="4">
      <t>ジョウホウ</t>
    </rPh>
    <phoneticPr fontId="2"/>
  </si>
  <si>
    <t>8:音楽</t>
    <rPh sb="2" eb="4">
      <t>オンガク</t>
    </rPh>
    <phoneticPr fontId="2"/>
  </si>
  <si>
    <t>9:体育</t>
    <rPh sb="2" eb="4">
      <t>タイイク</t>
    </rPh>
    <phoneticPr fontId="2"/>
  </si>
  <si>
    <t>メールアドレス　：　hana2010@hokkaido-c.ed.jp</t>
    <phoneticPr fontId="2"/>
  </si>
  <si>
    <t xml:space="preserve">
普通科目
</t>
    <rPh sb="4" eb="5">
      <t>モク</t>
    </rPh>
    <phoneticPr fontId="2"/>
  </si>
  <si>
    <t>農業科目</t>
    <rPh sb="0" eb="2">
      <t>ノウギョウ</t>
    </rPh>
    <rPh sb="3" eb="4">
      <t>モク</t>
    </rPh>
    <phoneticPr fontId="2"/>
  </si>
  <si>
    <t>10:家庭科</t>
    <rPh sb="3" eb="6">
      <t>カテイカ</t>
    </rPh>
    <phoneticPr fontId="2"/>
  </si>
  <si>
    <t>11:農業機械（農）</t>
    <rPh sb="3" eb="5">
      <t>ノウギョウ</t>
    </rPh>
    <rPh sb="5" eb="7">
      <t>キカイ</t>
    </rPh>
    <rPh sb="8" eb="9">
      <t>ノウ</t>
    </rPh>
    <phoneticPr fontId="2"/>
  </si>
  <si>
    <t>12:畜産（農）</t>
    <rPh sb="3" eb="5">
      <t>チクサン</t>
    </rPh>
    <rPh sb="6" eb="7">
      <t>ノウ</t>
    </rPh>
    <phoneticPr fontId="2"/>
  </si>
  <si>
    <t>13:乳加工（農）</t>
    <rPh sb="3" eb="4">
      <t>ニュウ</t>
    </rPh>
    <rPh sb="4" eb="6">
      <t>カコウ</t>
    </rPh>
    <rPh sb="7" eb="8">
      <t>ノウ</t>
    </rPh>
    <phoneticPr fontId="2"/>
  </si>
  <si>
    <t>14:農産加工（農）</t>
    <rPh sb="3" eb="5">
      <t>ノウサン</t>
    </rPh>
    <rPh sb="5" eb="7">
      <t>カコウ</t>
    </rPh>
    <rPh sb="8" eb="9">
      <t>ノウ</t>
    </rPh>
    <phoneticPr fontId="2"/>
  </si>
  <si>
    <t>一任（0）
普通科目（1～10）
農業科目（11～14）</t>
    <rPh sb="0" eb="2">
      <t>イチニン</t>
    </rPh>
    <rPh sb="6" eb="8">
      <t>フツウ</t>
    </rPh>
    <rPh sb="8" eb="10">
      <t>カモク</t>
    </rPh>
    <rPh sb="17" eb="20">
      <t>ノウギョウカ</t>
    </rPh>
    <rPh sb="20" eb="21">
      <t>モク</t>
    </rPh>
    <phoneticPr fontId="2"/>
  </si>
  <si>
    <t>情報</t>
    <rPh sb="0" eb="2">
      <t>ジョウホウ</t>
    </rPh>
    <phoneticPr fontId="2"/>
  </si>
  <si>
    <t>音楽</t>
    <rPh sb="0" eb="2">
      <t>オンガク</t>
    </rPh>
    <phoneticPr fontId="2"/>
  </si>
  <si>
    <t>体育</t>
    <rPh sb="0" eb="2">
      <t>タイイク</t>
    </rPh>
    <phoneticPr fontId="2"/>
  </si>
  <si>
    <t>家庭科</t>
    <rPh sb="0" eb="3">
      <t>カテイカ</t>
    </rPh>
    <phoneticPr fontId="2"/>
  </si>
  <si>
    <t>令和７年度 北海道美幌高等学校　オープンスクール　　参加申込用紙</t>
    <phoneticPr fontId="2"/>
  </si>
  <si>
    <t>乳加工</t>
    <rPh sb="0" eb="1">
      <t>ニュウ</t>
    </rPh>
    <rPh sb="1" eb="3">
      <t>カコウ</t>
    </rPh>
    <phoneticPr fontId="2"/>
  </si>
  <si>
    <t>農産加工</t>
    <rPh sb="0" eb="2">
      <t>ノウサン</t>
    </rPh>
    <rPh sb="2" eb="4">
      <t>カコウ</t>
    </rPh>
    <phoneticPr fontId="2"/>
  </si>
  <si>
    <t>部活動</t>
    <rPh sb="0" eb="3">
      <t>ブカツドウ</t>
    </rPh>
    <phoneticPr fontId="2"/>
  </si>
  <si>
    <t>吹奏楽部</t>
    <rPh sb="0" eb="4">
      <t>スイソウガクブ</t>
    </rPh>
    <phoneticPr fontId="2"/>
  </si>
  <si>
    <t>希望しない</t>
    <rPh sb="0" eb="2">
      <t>キボウ</t>
    </rPh>
    <phoneticPr fontId="2"/>
  </si>
  <si>
    <t>弓道部</t>
    <rPh sb="0" eb="3">
      <t>キュウドウブ</t>
    </rPh>
    <phoneticPr fontId="2"/>
  </si>
  <si>
    <t>ソフトテニス部</t>
    <rPh sb="6" eb="7">
      <t>ブ</t>
    </rPh>
    <phoneticPr fontId="2"/>
  </si>
  <si>
    <t>バドミントン部</t>
    <rPh sb="6" eb="7">
      <t>ブ</t>
    </rPh>
    <phoneticPr fontId="2"/>
  </si>
  <si>
    <t>野球部</t>
    <rPh sb="0" eb="3">
      <t>ヤキュウブ</t>
    </rPh>
    <phoneticPr fontId="2"/>
  </si>
  <si>
    <t>写真部</t>
    <rPh sb="0" eb="3">
      <t>シャシンブ</t>
    </rPh>
    <phoneticPr fontId="2"/>
  </si>
  <si>
    <t>人数</t>
    <rPh sb="0" eb="2">
      <t>ニンズウ</t>
    </rPh>
    <phoneticPr fontId="2"/>
  </si>
  <si>
    <t>報徳寮見学</t>
    <rPh sb="0" eb="2">
      <t>ホウトク</t>
    </rPh>
    <rPh sb="2" eb="3">
      <t>リョウ</t>
    </rPh>
    <rPh sb="3" eb="5">
      <t>ケンガク</t>
    </rPh>
    <phoneticPr fontId="2"/>
  </si>
  <si>
    <t>見学希望生徒</t>
    <rPh sb="0" eb="2">
      <t>ケンガク</t>
    </rPh>
    <rPh sb="2" eb="4">
      <t>キボウ</t>
    </rPh>
    <rPh sb="4" eb="6">
      <t>セイト</t>
    </rPh>
    <phoneticPr fontId="2"/>
  </si>
  <si>
    <t>見学希望保護者・引率</t>
    <rPh sb="0" eb="2">
      <t>ケンガク</t>
    </rPh>
    <rPh sb="2" eb="4">
      <t>キボウ</t>
    </rPh>
    <rPh sb="4" eb="7">
      <t>ホゴシャ</t>
    </rPh>
    <rPh sb="8" eb="10">
      <t>インソツ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</si>
</sst>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UD デジタル 教科書体 NK-B"/>
      <family val="1"/>
      <charset val="128"/>
    </font>
    <font>
      <b/>
      <sz val="16"/>
      <name val="UD デジタル 教科書体 NK-B"/>
      <family val="1"/>
      <charset val="128"/>
    </font>
    <font>
      <b/>
      <sz val="12"/>
      <color rgb="FF000000"/>
      <name val="UD デジタル 教科書体 NK-B"/>
      <family val="1"/>
      <charset val="128"/>
    </font>
    <font>
      <b/>
      <sz val="14"/>
      <color rgb="FF000000"/>
      <name val="UD デジタル 教科書体 NK-B"/>
      <family val="1"/>
      <charset val="128"/>
    </font>
    <font>
      <sz val="10"/>
      <color rgb="FF000000"/>
      <name val="UD デジタル 教科書体 NK-B"/>
      <family val="1"/>
      <charset val="128"/>
    </font>
    <font>
      <sz val="14"/>
      <color rgb="FF000000"/>
      <name val="UD デジタル 教科書体 NK-B"/>
      <family val="1"/>
      <charset val="128"/>
    </font>
    <font>
      <sz val="14"/>
      <name val="UD デジタル 教科書体 NK-B"/>
      <family val="1"/>
      <charset val="128"/>
    </font>
    <font>
      <sz val="12"/>
      <color rgb="FF000000"/>
      <name val="UD デジタル 教科書体 NK-B"/>
      <family val="1"/>
      <charset val="128"/>
    </font>
    <font>
      <sz val="9"/>
      <color rgb="FF000000"/>
      <name val="UD デジタル 教科書体 NK-B"/>
      <family val="1"/>
      <charset val="128"/>
    </font>
    <font>
      <sz val="11"/>
      <color rgb="FF000000"/>
      <name val="UD デジタル 教科書体 NK-B"/>
      <family val="1"/>
      <charset val="128"/>
    </font>
    <font>
      <sz val="10.5"/>
      <name val="UD デジタル 教科書体 NK-B"/>
      <family val="1"/>
      <charset val="128"/>
    </font>
    <font>
      <sz val="12"/>
      <name val="UD デジタル 教科書体 NK-B"/>
      <family val="1"/>
      <charset val="128"/>
    </font>
    <font>
      <sz val="10.5"/>
      <color rgb="FF000000"/>
      <name val="UD デジタル 教科書体 NK-B"/>
      <family val="1"/>
      <charset val="128"/>
    </font>
    <font>
      <sz val="10"/>
      <name val="UD デジタル 教科書体 NK-B"/>
      <family val="1"/>
      <charset val="128"/>
    </font>
    <font>
      <sz val="14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sz val="9"/>
      <name val="UD デジタル 教科書体 N-B"/>
      <family val="1"/>
      <charset val="128"/>
    </font>
    <font>
      <sz val="10"/>
      <name val="UD デジタル 教科書体 N-B"/>
      <family val="1"/>
      <charset val="128"/>
    </font>
    <font>
      <sz val="8"/>
      <name val="UD デジタル 教科書体 N-B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UD デジタル 教科書体 NK-B"/>
      <family val="1"/>
      <charset val="128"/>
    </font>
    <font>
      <sz val="9"/>
      <name val="UD デジタル 教科書体 NK-B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6"/>
      <color rgb="FF000000"/>
      <name val="UD デジタル 教科書体 NK-B"/>
      <family val="1"/>
      <charset val="128"/>
    </font>
    <font>
      <sz val="6"/>
      <color rgb="FF000000"/>
      <name val="UD デジタル 教科書体 NK-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6" fontId="26" fillId="0" borderId="0" applyFont="0" applyFill="0" applyBorder="0" applyAlignment="0" applyProtection="0">
      <alignment vertical="center"/>
    </xf>
  </cellStyleXfs>
  <cellXfs count="257">
    <xf numFmtId="0" fontId="0" fillId="0" borderId="0" xfId="0"/>
    <xf numFmtId="0" fontId="6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62" xfId="0" applyFont="1" applyBorder="1" applyAlignment="1">
      <alignment horizontal="justify" vertical="center" wrapText="1"/>
    </xf>
    <xf numFmtId="0" fontId="11" fillId="0" borderId="0" xfId="0" applyFont="1" applyAlignment="1">
      <alignment horizontal="right" vertical="center" wrapText="1"/>
    </xf>
    <xf numFmtId="0" fontId="12" fillId="0" borderId="0" xfId="0" applyFont="1" applyAlignment="1">
      <alignment horizontal="justify" vertical="center" wrapText="1"/>
    </xf>
    <xf numFmtId="0" fontId="6" fillId="0" borderId="22" xfId="0" applyFont="1" applyBorder="1"/>
    <xf numFmtId="0" fontId="14" fillId="0" borderId="0" xfId="0" applyFont="1" applyAlignment="1">
      <alignment horizontal="left" vertical="center"/>
    </xf>
    <xf numFmtId="0" fontId="15" fillId="0" borderId="52" xfId="0" applyFont="1" applyBorder="1" applyAlignment="1">
      <alignment horizontal="center" vertical="center" wrapText="1"/>
    </xf>
    <xf numFmtId="0" fontId="6" fillId="0" borderId="52" xfId="0" applyFont="1" applyBorder="1" applyAlignment="1">
      <alignment vertical="center"/>
    </xf>
    <xf numFmtId="0" fontId="14" fillId="0" borderId="28" xfId="0" applyFont="1" applyBorder="1" applyAlignment="1">
      <alignment horizontal="right" vertical="center" wrapText="1"/>
    </xf>
    <xf numFmtId="0" fontId="6" fillId="0" borderId="48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right" vertical="center" wrapText="1"/>
    </xf>
    <xf numFmtId="0" fontId="6" fillId="0" borderId="49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right" vertical="center" wrapText="1"/>
    </xf>
    <xf numFmtId="0" fontId="16" fillId="0" borderId="40" xfId="0" applyFont="1" applyBorder="1" applyAlignment="1">
      <alignment horizontal="right" vertical="center" wrapText="1"/>
    </xf>
    <xf numFmtId="0" fontId="14" fillId="0" borderId="39" xfId="0" applyFont="1" applyBorder="1" applyAlignment="1">
      <alignment horizontal="right" vertical="center" wrapText="1"/>
    </xf>
    <xf numFmtId="0" fontId="14" fillId="0" borderId="38" xfId="0" applyFont="1" applyBorder="1" applyAlignment="1">
      <alignment horizontal="right" vertical="center" wrapText="1"/>
    </xf>
    <xf numFmtId="0" fontId="6" fillId="0" borderId="58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right" vertical="center" wrapText="1"/>
    </xf>
    <xf numFmtId="0" fontId="14" fillId="0" borderId="42" xfId="0" applyFont="1" applyBorder="1" applyAlignment="1">
      <alignment horizontal="right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16" fillId="0" borderId="59" xfId="0" applyFont="1" applyBorder="1" applyAlignment="1">
      <alignment horizontal="right" vertical="center" wrapText="1"/>
    </xf>
    <xf numFmtId="0" fontId="14" fillId="0" borderId="60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distributed" vertical="center"/>
    </xf>
    <xf numFmtId="0" fontId="22" fillId="0" borderId="21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top" wrapText="1" shrinkToFit="1"/>
    </xf>
    <xf numFmtId="0" fontId="23" fillId="0" borderId="0" xfId="0" applyFont="1" applyAlignment="1">
      <alignment horizontal="center" vertical="top" shrinkToFit="1"/>
    </xf>
    <xf numFmtId="0" fontId="21" fillId="0" borderId="1" xfId="0" applyFont="1" applyBorder="1" applyAlignment="1">
      <alignment vertical="center"/>
    </xf>
    <xf numFmtId="0" fontId="24" fillId="0" borderId="6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1" fillId="0" borderId="2" xfId="0" applyFont="1" applyBorder="1"/>
    <xf numFmtId="0" fontId="21" fillId="0" borderId="0" xfId="0" applyFont="1"/>
    <xf numFmtId="0" fontId="21" fillId="0" borderId="0" xfId="0" applyFont="1" applyAlignment="1">
      <alignment horizontal="left"/>
    </xf>
    <xf numFmtId="0" fontId="23" fillId="0" borderId="16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distributed" vertical="center"/>
    </xf>
    <xf numFmtId="0" fontId="17" fillId="0" borderId="2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28" fillId="0" borderId="0" xfId="0" applyFont="1" applyAlignment="1">
      <alignment horizontal="center" vertical="top" wrapText="1" shrinkToFit="1"/>
    </xf>
    <xf numFmtId="0" fontId="28" fillId="0" borderId="0" xfId="0" applyFont="1" applyAlignment="1">
      <alignment horizontal="center" vertical="top" shrinkToFit="1"/>
    </xf>
    <xf numFmtId="0" fontId="12" fillId="0" borderId="20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59" xfId="0" applyFont="1" applyBorder="1" applyAlignment="1">
      <alignment horizontal="center" vertical="center"/>
    </xf>
    <xf numFmtId="0" fontId="6" fillId="0" borderId="58" xfId="0" applyFont="1" applyBorder="1" applyAlignment="1">
      <alignment vertical="center"/>
    </xf>
    <xf numFmtId="0" fontId="2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1" fillId="0" borderId="36" xfId="0" applyFont="1" applyBorder="1"/>
    <xf numFmtId="0" fontId="21" fillId="0" borderId="37" xfId="0" applyFont="1" applyBorder="1"/>
    <xf numFmtId="0" fontId="21" fillId="0" borderId="63" xfId="0" applyFont="1" applyBorder="1"/>
    <xf numFmtId="0" fontId="21" fillId="0" borderId="64" xfId="0" applyFont="1" applyBorder="1"/>
    <xf numFmtId="0" fontId="21" fillId="0" borderId="7" xfId="0" applyFont="1" applyBorder="1"/>
    <xf numFmtId="0" fontId="21" fillId="0" borderId="12" xfId="0" applyFont="1" applyBorder="1"/>
    <xf numFmtId="0" fontId="21" fillId="0" borderId="8" xfId="0" applyFont="1" applyBorder="1"/>
    <xf numFmtId="0" fontId="21" fillId="0" borderId="9" xfId="0" applyFont="1" applyBorder="1"/>
    <xf numFmtId="0" fontId="21" fillId="0" borderId="54" xfId="0" applyFont="1" applyBorder="1"/>
    <xf numFmtId="0" fontId="21" fillId="0" borderId="17" xfId="0" applyFont="1" applyBorder="1"/>
    <xf numFmtId="0" fontId="21" fillId="0" borderId="28" xfId="0" applyFont="1" applyBorder="1"/>
    <xf numFmtId="0" fontId="21" fillId="3" borderId="35" xfId="0" applyFont="1" applyFill="1" applyBorder="1"/>
    <xf numFmtId="0" fontId="21" fillId="3" borderId="64" xfId="0" applyFont="1" applyFill="1" applyBorder="1" applyAlignment="1">
      <alignment horizontal="center"/>
    </xf>
    <xf numFmtId="0" fontId="21" fillId="3" borderId="65" xfId="0" applyFont="1" applyFill="1" applyBorder="1" applyAlignment="1">
      <alignment horizontal="center"/>
    </xf>
    <xf numFmtId="0" fontId="21" fillId="0" borderId="0" xfId="2" applyNumberFormat="1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right"/>
    </xf>
    <xf numFmtId="0" fontId="15" fillId="4" borderId="31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/>
    </xf>
    <xf numFmtId="0" fontId="19" fillId="4" borderId="44" xfId="0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9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1" xfId="0" applyFont="1" applyBorder="1" applyAlignment="1">
      <alignment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2" fillId="0" borderId="25" xfId="0" applyFont="1" applyBorder="1" applyAlignment="1">
      <alignment horizontal="justify" vertical="center" wrapText="1"/>
    </xf>
    <xf numFmtId="0" fontId="23" fillId="3" borderId="9" xfId="0" applyFont="1" applyFill="1" applyBorder="1" applyAlignment="1">
      <alignment horizontal="center" vertical="center" shrinkToFit="1"/>
    </xf>
    <xf numFmtId="0" fontId="23" fillId="3" borderId="11" xfId="0" applyFont="1" applyFill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3" fillId="3" borderId="48" xfId="2" applyNumberFormat="1" applyFont="1" applyFill="1" applyBorder="1" applyAlignment="1">
      <alignment horizontal="center" vertical="center" wrapText="1" shrinkToFit="1"/>
    </xf>
    <xf numFmtId="0" fontId="23" fillId="3" borderId="58" xfId="2" applyNumberFormat="1" applyFont="1" applyFill="1" applyBorder="1" applyAlignment="1">
      <alignment horizontal="center" vertical="center" shrinkToFit="1"/>
    </xf>
    <xf numFmtId="0" fontId="21" fillId="0" borderId="48" xfId="2" applyNumberFormat="1" applyFont="1" applyBorder="1" applyAlignment="1">
      <alignment horizontal="center" vertical="center"/>
    </xf>
    <xf numFmtId="0" fontId="21" fillId="0" borderId="49" xfId="2" applyNumberFormat="1" applyFont="1" applyBorder="1" applyAlignment="1">
      <alignment horizontal="center" vertical="center"/>
    </xf>
    <xf numFmtId="0" fontId="21" fillId="0" borderId="58" xfId="2" applyNumberFormat="1" applyFont="1" applyBorder="1" applyAlignment="1">
      <alignment horizontal="center" vertical="center"/>
    </xf>
    <xf numFmtId="0" fontId="18" fillId="0" borderId="0" xfId="0" applyFont="1" applyAlignment="1">
      <alignment horizontal="right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 shrinkToFit="1"/>
    </xf>
    <xf numFmtId="0" fontId="6" fillId="3" borderId="60" xfId="0" applyFont="1" applyFill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/>
    </xf>
    <xf numFmtId="0" fontId="6" fillId="0" borderId="48" xfId="0" applyFont="1" applyBorder="1" applyAlignment="1">
      <alignment vertical="center"/>
    </xf>
    <xf numFmtId="0" fontId="6" fillId="0" borderId="49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67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16" fillId="0" borderId="68" xfId="0" applyFont="1" applyBorder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30" fillId="0" borderId="1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1" fillId="3" borderId="45" xfId="0" applyFont="1" applyFill="1" applyBorder="1" applyAlignment="1">
      <alignment horizontal="center" vertical="center" shrinkToFit="1"/>
    </xf>
    <xf numFmtId="0" fontId="21" fillId="3" borderId="46" xfId="0" applyFont="1" applyFill="1" applyBorder="1" applyAlignment="1">
      <alignment horizontal="center" vertical="center" shrinkToFit="1"/>
    </xf>
    <xf numFmtId="0" fontId="24" fillId="3" borderId="16" xfId="0" applyFont="1" applyFill="1" applyBorder="1" applyAlignment="1">
      <alignment horizontal="center" vertical="center" wrapText="1" shrinkToFit="1"/>
    </xf>
    <xf numFmtId="0" fontId="24" fillId="3" borderId="4" xfId="0" applyFont="1" applyFill="1" applyBorder="1" applyAlignment="1">
      <alignment horizontal="center" vertical="center" shrinkToFit="1"/>
    </xf>
    <xf numFmtId="0" fontId="24" fillId="3" borderId="5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center" vertical="center" shrinkToFit="1"/>
    </xf>
    <xf numFmtId="0" fontId="17" fillId="3" borderId="53" xfId="0" applyFont="1" applyFill="1" applyBorder="1" applyAlignment="1">
      <alignment horizontal="center" vertical="center" shrinkToFit="1"/>
    </xf>
    <xf numFmtId="0" fontId="17" fillId="3" borderId="54" xfId="0" applyFont="1" applyFill="1" applyBorder="1" applyAlignment="1">
      <alignment horizontal="center" vertical="center" shrinkToFit="1"/>
    </xf>
    <xf numFmtId="0" fontId="17" fillId="3" borderId="27" xfId="0" applyFont="1" applyFill="1" applyBorder="1" applyAlignment="1">
      <alignment horizontal="center" vertical="center" shrinkToFit="1"/>
    </xf>
    <xf numFmtId="0" fontId="17" fillId="3" borderId="34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wrapText="1" shrinkToFit="1"/>
    </xf>
    <xf numFmtId="0" fontId="6" fillId="3" borderId="52" xfId="0" applyFont="1" applyFill="1" applyBorder="1" applyAlignment="1">
      <alignment horizontal="center" vertical="center" wrapText="1" shrinkToFi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15" fillId="4" borderId="51" xfId="0" applyFont="1" applyFill="1" applyBorder="1" applyAlignment="1">
      <alignment horizontal="center" vertical="center" wrapText="1"/>
    </xf>
    <xf numFmtId="0" fontId="15" fillId="4" borderId="57" xfId="0" applyFont="1" applyFill="1" applyBorder="1" applyAlignment="1">
      <alignment horizontal="center" vertical="center" wrapText="1"/>
    </xf>
    <xf numFmtId="0" fontId="15" fillId="4" borderId="50" xfId="0" applyFont="1" applyFill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23" xfId="0" quotePrefix="1" applyFont="1" applyBorder="1" applyAlignment="1">
      <alignment horizontal="center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30" fillId="0" borderId="0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49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44" xfId="0" applyFill="1" applyBorder="1" applyAlignment="1">
      <alignment vertical="center"/>
    </xf>
    <xf numFmtId="0" fontId="23" fillId="0" borderId="72" xfId="0" applyFont="1" applyBorder="1" applyAlignment="1">
      <alignment horizontal="center" vertical="center"/>
    </xf>
    <xf numFmtId="0" fontId="21" fillId="0" borderId="73" xfId="0" applyFont="1" applyBorder="1" applyAlignment="1">
      <alignment horizontal="distributed" vertical="center" shrinkToFit="1"/>
    </xf>
    <xf numFmtId="0" fontId="21" fillId="0" borderId="74" xfId="0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/>
    </xf>
    <xf numFmtId="0" fontId="21" fillId="0" borderId="76" xfId="0" applyFont="1" applyBorder="1" applyAlignment="1">
      <alignment horizontal="center" vertical="center"/>
    </xf>
    <xf numFmtId="0" fontId="21" fillId="0" borderId="66" xfId="2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3" borderId="3" xfId="0" applyFont="1" applyFill="1" applyBorder="1" applyAlignment="1">
      <alignment horizontal="center" vertical="center" shrinkToFit="1"/>
    </xf>
    <xf numFmtId="0" fontId="23" fillId="3" borderId="13" xfId="0" applyFont="1" applyFill="1" applyBorder="1" applyAlignment="1">
      <alignment horizontal="center" vertical="center" shrinkToFit="1"/>
    </xf>
    <xf numFmtId="0" fontId="21" fillId="3" borderId="77" xfId="0" applyFont="1" applyFill="1" applyBorder="1" applyAlignment="1">
      <alignment horizontal="center" vertical="center" shrinkToFit="1"/>
    </xf>
    <xf numFmtId="0" fontId="21" fillId="3" borderId="17" xfId="0" applyFont="1" applyFill="1" applyBorder="1" applyAlignment="1">
      <alignment horizontal="center" vertical="center" shrinkToFit="1"/>
    </xf>
    <xf numFmtId="0" fontId="24" fillId="0" borderId="77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1" fillId="0" borderId="67" xfId="0" applyFont="1" applyBorder="1" applyAlignment="1">
      <alignment horizontal="distributed" vertical="center" shrinkToFit="1"/>
    </xf>
    <xf numFmtId="0" fontId="23" fillId="0" borderId="8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49" xfId="2" applyNumberFormat="1" applyFont="1" applyBorder="1" applyAlignment="1">
      <alignment horizontal="left" vertical="center"/>
    </xf>
    <xf numFmtId="0" fontId="21" fillId="0" borderId="49" xfId="2" applyNumberFormat="1" applyFont="1" applyBorder="1" applyAlignment="1">
      <alignment vertical="center"/>
    </xf>
    <xf numFmtId="0" fontId="23" fillId="3" borderId="48" xfId="0" applyFont="1" applyFill="1" applyBorder="1" applyAlignment="1">
      <alignment horizontal="center" vertical="center" wrapText="1" shrinkToFit="1"/>
    </xf>
    <xf numFmtId="0" fontId="23" fillId="3" borderId="58" xfId="0" applyFont="1" applyFill="1" applyBorder="1" applyAlignment="1">
      <alignment horizontal="center" vertical="center" shrinkToFit="1"/>
    </xf>
    <xf numFmtId="0" fontId="21" fillId="0" borderId="48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21" fillId="0" borderId="49" xfId="0" applyFont="1" applyBorder="1" applyAlignment="1">
      <alignment vertical="center"/>
    </xf>
    <xf numFmtId="0" fontId="21" fillId="0" borderId="58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/>
    </xf>
    <xf numFmtId="0" fontId="15" fillId="0" borderId="22" xfId="0" applyFont="1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6" fillId="0" borderId="49" xfId="0" applyFont="1" applyBorder="1" applyAlignment="1">
      <alignment horizontal="right" vertical="center" wrapText="1"/>
    </xf>
    <xf numFmtId="0" fontId="16" fillId="0" borderId="58" xfId="0" applyFont="1" applyBorder="1" applyAlignment="1">
      <alignment horizontal="right" vertical="center" wrapText="1"/>
    </xf>
    <xf numFmtId="0" fontId="12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/>
    <xf numFmtId="0" fontId="6" fillId="0" borderId="23" xfId="0" applyFont="1" applyBorder="1" applyAlignment="1"/>
    <xf numFmtId="0" fontId="0" fillId="0" borderId="22" xfId="0" applyBorder="1" applyAlignment="1"/>
    <xf numFmtId="0" fontId="18" fillId="0" borderId="23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6" fillId="0" borderId="0" xfId="0" applyFont="1" applyAlignment="1"/>
    <xf numFmtId="0" fontId="27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</cellXfs>
  <cellStyles count="3">
    <cellStyle name="通貨" xfId="2" builtinId="7"/>
    <cellStyle name="標準" xfId="0" builtinId="0"/>
    <cellStyle name="標準 2" xfId="1" xr:uid="{00000000-0005-0000-0000-000001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511969</xdr:colOff>
      <xdr:row>12</xdr:row>
      <xdr:rowOff>47624</xdr:rowOff>
    </xdr:from>
    <xdr:to>
      <xdr:col>15</xdr:col>
      <xdr:colOff>571500</xdr:colOff>
      <xdr:row>18</xdr:row>
      <xdr:rowOff>11906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C0438644-1166-7AE2-02D5-B1603DEE288D}"/>
            </a:ext>
          </a:extLst>
        </xdr:cNvPr>
        <xdr:cNvSpPr/>
      </xdr:nvSpPr>
      <xdr:spPr>
        <a:xfrm>
          <a:off x="7620000" y="2869405"/>
          <a:ext cx="2000250" cy="1678782"/>
        </a:xfrm>
        <a:prstGeom prst="wedgeRoundRectCallout">
          <a:avLst>
            <a:gd name="adj1" fmla="val -63762"/>
            <a:gd name="adj2" fmla="val -26091"/>
            <a:gd name="adj3" fmla="val 16667"/>
          </a:avLst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+mj-ea"/>
              <a:ea typeface="+mj-ea"/>
            </a:rPr>
            <a:t>「参加生徒名簿」と「引率・保護者」シートを入力すると反映されます。</a:t>
          </a:r>
        </a:p>
      </xdr:txBody>
    </xdr:sp>
    <xdr:clientData/>
  </xdr:twoCellAnchor>
  <xdr:twoCellAnchor>
    <xdr:from>
      <xdr:col>11</xdr:col>
      <xdr:colOff>511969</xdr:colOff>
      <xdr:row>5</xdr:row>
      <xdr:rowOff>214311</xdr:rowOff>
    </xdr:from>
    <xdr:to>
      <xdr:col>15</xdr:col>
      <xdr:colOff>571500</xdr:colOff>
      <xdr:row>8</xdr:row>
      <xdr:rowOff>83344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443E8983-A64D-F43C-A808-174556DDC736}"/>
            </a:ext>
          </a:extLst>
        </xdr:cNvPr>
        <xdr:cNvSpPr/>
      </xdr:nvSpPr>
      <xdr:spPr>
        <a:xfrm>
          <a:off x="7620000" y="1357311"/>
          <a:ext cx="2000250" cy="785814"/>
        </a:xfrm>
        <a:prstGeom prst="wedgeRoundRectCallout">
          <a:avLst>
            <a:gd name="adj1" fmla="val -63762"/>
            <a:gd name="adj2" fmla="val -26091"/>
            <a:gd name="adj3" fmla="val 16667"/>
          </a:avLst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+mj-ea"/>
              <a:ea typeface="+mj-ea"/>
            </a:rPr>
            <a:t>直接</a:t>
          </a:r>
          <a:endParaRPr kumimoji="1" lang="en-US" altLang="ja-JP" sz="1600" b="1">
            <a:solidFill>
              <a:srgbClr val="FF0000"/>
            </a:solidFill>
            <a:latin typeface="+mj-ea"/>
            <a:ea typeface="+mj-ea"/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  <a:latin typeface="+mj-ea"/>
              <a:ea typeface="+mj-ea"/>
            </a:rPr>
            <a:t>ご入力ください。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41"/>
  <sheetViews>
    <sheetView topLeftCell="A22" zoomScaleNormal="100" workbookViewId="0">
      <selection activeCell="F47" sqref="F47"/>
    </sheetView>
  </sheetViews>
  <sheetFormatPr defaultRowHeight="15"/>
  <cols>
    <col min="1" max="1" width="9" style="1"/>
    <col min="2" max="2" width="9.125" style="1" customWidth="1"/>
    <col min="3" max="3" width="10" style="1" customWidth="1"/>
    <col min="4" max="4" width="9.375" style="1" customWidth="1"/>
    <col min="5" max="5" width="20.25" style="1" bestFit="1" customWidth="1"/>
    <col min="6" max="6" width="10" style="1" customWidth="1"/>
    <col min="7" max="7" width="3.125" style="1" customWidth="1"/>
    <col min="8" max="8" width="9" style="1"/>
    <col min="9" max="9" width="4" style="1" customWidth="1"/>
    <col min="10" max="10" width="9" style="1"/>
    <col min="11" max="11" width="3.25" style="1" customWidth="1"/>
    <col min="12" max="12" width="9" style="1"/>
    <col min="13" max="13" width="3.875" style="1" customWidth="1"/>
    <col min="14" max="14" width="3.375" style="1" customWidth="1"/>
    <col min="15" max="16384" width="9" style="1"/>
  </cols>
  <sheetData>
    <row r="2" spans="2:11" ht="25.5" customHeight="1">
      <c r="B2" s="170" t="s">
        <v>56</v>
      </c>
      <c r="C2" s="170"/>
      <c r="D2" s="170"/>
      <c r="E2" s="170"/>
      <c r="F2" s="170"/>
      <c r="G2" s="170"/>
      <c r="H2" s="170"/>
      <c r="I2" s="170"/>
      <c r="J2" s="170"/>
      <c r="K2" s="170"/>
    </row>
    <row r="3" spans="2:11">
      <c r="B3" s="171" t="s">
        <v>77</v>
      </c>
      <c r="C3" s="171"/>
      <c r="D3" s="171"/>
      <c r="E3" s="171"/>
      <c r="F3" s="171"/>
      <c r="G3" s="171"/>
      <c r="H3" s="171"/>
      <c r="I3" s="171"/>
      <c r="J3" s="171"/>
      <c r="K3" s="171"/>
    </row>
    <row r="4" spans="2:11" ht="15.75">
      <c r="B4" s="2"/>
    </row>
    <row r="5" spans="2:11" ht="18.75">
      <c r="B5" s="166" t="s">
        <v>90</v>
      </c>
      <c r="C5" s="166"/>
      <c r="D5" s="166"/>
      <c r="E5" s="166"/>
      <c r="F5" s="166"/>
      <c r="G5" s="166"/>
      <c r="H5" s="166"/>
      <c r="I5" s="166"/>
      <c r="J5" s="166"/>
      <c r="K5" s="166"/>
    </row>
    <row r="6" spans="2:11" ht="21.75" customHeight="1" thickBot="1">
      <c r="B6" s="4"/>
      <c r="C6" s="5"/>
      <c r="D6" s="5"/>
      <c r="E6" s="6"/>
    </row>
    <row r="7" spans="2:11" ht="29.25" customHeight="1" thickBot="1">
      <c r="B7" s="91" t="s">
        <v>11</v>
      </c>
      <c r="C7" s="173"/>
      <c r="D7" s="174"/>
      <c r="E7" s="106" t="s">
        <v>12</v>
      </c>
      <c r="F7" s="93" t="s">
        <v>31</v>
      </c>
      <c r="G7" s="167"/>
      <c r="H7" s="168"/>
      <c r="I7" s="168"/>
      <c r="J7" s="168"/>
      <c r="K7" s="169"/>
    </row>
    <row r="8" spans="2:11" ht="21.75" customHeight="1" thickBot="1">
      <c r="B8" s="92" t="s">
        <v>33</v>
      </c>
      <c r="C8" s="167"/>
      <c r="D8" s="168"/>
      <c r="E8" s="7" t="s">
        <v>34</v>
      </c>
      <c r="F8" s="94" t="s">
        <v>32</v>
      </c>
      <c r="G8" s="172" t="s">
        <v>44</v>
      </c>
      <c r="H8" s="168"/>
      <c r="I8" s="168"/>
      <c r="J8" s="168"/>
      <c r="K8" s="169"/>
    </row>
    <row r="9" spans="2:11">
      <c r="B9" s="8"/>
    </row>
    <row r="10" spans="2:11">
      <c r="B10" s="95" t="s">
        <v>55</v>
      </c>
    </row>
    <row r="11" spans="2:11">
      <c r="B11" s="95" t="s">
        <v>68</v>
      </c>
    </row>
    <row r="12" spans="2:11">
      <c r="B12" s="8"/>
    </row>
    <row r="13" spans="2:11" ht="20.100000000000001" customHeight="1" thickBot="1">
      <c r="B13" s="29" t="s">
        <v>13</v>
      </c>
    </row>
    <row r="14" spans="2:11" ht="18" customHeight="1" thickBot="1">
      <c r="B14" s="163" t="s">
        <v>46</v>
      </c>
      <c r="C14" s="162"/>
      <c r="D14" s="162"/>
      <c r="E14" s="161"/>
      <c r="F14" s="160" t="s">
        <v>14</v>
      </c>
      <c r="G14" s="161"/>
      <c r="H14" s="162" t="s">
        <v>15</v>
      </c>
      <c r="I14" s="161"/>
      <c r="J14" s="162" t="s">
        <v>16</v>
      </c>
      <c r="K14" s="161"/>
    </row>
    <row r="15" spans="2:11" ht="24" customHeight="1" thickTop="1" thickBot="1">
      <c r="B15" s="164"/>
      <c r="C15" s="165"/>
      <c r="D15" s="9">
        <v>0</v>
      </c>
      <c r="E15" s="10" t="s">
        <v>36</v>
      </c>
      <c r="F15" s="127">
        <f>参加生徒名簿!L7</f>
        <v>0</v>
      </c>
      <c r="G15" s="11" t="s">
        <v>43</v>
      </c>
      <c r="H15" s="127">
        <f>参加生徒名簿!M7</f>
        <v>0</v>
      </c>
      <c r="I15" s="11" t="s">
        <v>43</v>
      </c>
      <c r="J15" s="127">
        <f>参加生徒名簿!N7</f>
        <v>0</v>
      </c>
      <c r="K15" s="11" t="s">
        <v>43</v>
      </c>
    </row>
    <row r="16" spans="2:11" ht="24" customHeight="1">
      <c r="B16" s="154" t="s">
        <v>78</v>
      </c>
      <c r="C16" s="155"/>
      <c r="D16" s="12">
        <v>1</v>
      </c>
      <c r="E16" s="123" t="s">
        <v>48</v>
      </c>
      <c r="F16" s="20">
        <f>参加生徒名簿!L8</f>
        <v>0</v>
      </c>
      <c r="G16" s="13" t="s">
        <v>24</v>
      </c>
      <c r="H16" s="20">
        <f>参加生徒名簿!M8</f>
        <v>0</v>
      </c>
      <c r="I16" s="13" t="s">
        <v>29</v>
      </c>
      <c r="J16" s="20">
        <f>参加生徒名簿!N8</f>
        <v>0</v>
      </c>
      <c r="K16" s="13" t="s">
        <v>28</v>
      </c>
    </row>
    <row r="17" spans="2:11" ht="24" customHeight="1">
      <c r="B17" s="156"/>
      <c r="C17" s="157"/>
      <c r="D17" s="14">
        <v>2</v>
      </c>
      <c r="E17" s="124" t="s">
        <v>38</v>
      </c>
      <c r="F17" s="16">
        <f>参加生徒名簿!L9</f>
        <v>0</v>
      </c>
      <c r="G17" s="15" t="s">
        <v>17</v>
      </c>
      <c r="H17" s="16">
        <f>参加生徒名簿!M9</f>
        <v>0</v>
      </c>
      <c r="I17" s="15" t="s">
        <v>28</v>
      </c>
      <c r="J17" s="16">
        <f>参加生徒名簿!N9</f>
        <v>0</v>
      </c>
      <c r="K17" s="15" t="s">
        <v>28</v>
      </c>
    </row>
    <row r="18" spans="2:11" ht="24" customHeight="1">
      <c r="B18" s="156"/>
      <c r="C18" s="157"/>
      <c r="D18" s="14">
        <v>3</v>
      </c>
      <c r="E18" s="124" t="s">
        <v>37</v>
      </c>
      <c r="F18" s="16">
        <f>参加生徒名簿!L10</f>
        <v>0</v>
      </c>
      <c r="G18" s="15" t="s">
        <v>17</v>
      </c>
      <c r="H18" s="16">
        <f>参加生徒名簿!M10</f>
        <v>0</v>
      </c>
      <c r="I18" s="15" t="s">
        <v>30</v>
      </c>
      <c r="J18" s="16">
        <f>参加生徒名簿!N10</f>
        <v>0</v>
      </c>
      <c r="K18" s="15" t="s">
        <v>28</v>
      </c>
    </row>
    <row r="19" spans="2:11" ht="24" customHeight="1">
      <c r="B19" s="156"/>
      <c r="C19" s="157"/>
      <c r="D19" s="14">
        <v>4</v>
      </c>
      <c r="E19" s="124" t="s">
        <v>49</v>
      </c>
      <c r="F19" s="16">
        <f>参加生徒名簿!L11</f>
        <v>0</v>
      </c>
      <c r="G19" s="17" t="s">
        <v>17</v>
      </c>
      <c r="H19" s="16">
        <f>参加生徒名簿!M11</f>
        <v>0</v>
      </c>
      <c r="I19" s="17" t="s">
        <v>30</v>
      </c>
      <c r="J19" s="16">
        <f>参加生徒名簿!N11</f>
        <v>0</v>
      </c>
      <c r="K19" s="17" t="s">
        <v>28</v>
      </c>
    </row>
    <row r="20" spans="2:11" ht="24" customHeight="1">
      <c r="B20" s="156"/>
      <c r="C20" s="157"/>
      <c r="D20" s="14">
        <v>5</v>
      </c>
      <c r="E20" s="124" t="s">
        <v>49</v>
      </c>
      <c r="F20" s="16">
        <f>参加生徒名簿!L12</f>
        <v>0</v>
      </c>
      <c r="G20" s="18" t="s">
        <v>24</v>
      </c>
      <c r="H20" s="16">
        <f>参加生徒名簿!M12</f>
        <v>0</v>
      </c>
      <c r="I20" s="18" t="s">
        <v>30</v>
      </c>
      <c r="J20" s="16">
        <f>参加生徒名簿!N12</f>
        <v>0</v>
      </c>
      <c r="K20" s="18" t="s">
        <v>28</v>
      </c>
    </row>
    <row r="21" spans="2:11" ht="24" customHeight="1">
      <c r="B21" s="156"/>
      <c r="C21" s="157"/>
      <c r="D21" s="117">
        <v>6</v>
      </c>
      <c r="E21" s="125" t="s">
        <v>39</v>
      </c>
      <c r="F21" s="16">
        <f>参加生徒名簿!L13</f>
        <v>0</v>
      </c>
      <c r="G21" s="18" t="s">
        <v>17</v>
      </c>
      <c r="H21" s="16">
        <f>参加生徒名簿!M13</f>
        <v>0</v>
      </c>
      <c r="I21" s="18" t="s">
        <v>28</v>
      </c>
      <c r="J21" s="16">
        <f>参加生徒名簿!N13</f>
        <v>0</v>
      </c>
      <c r="K21" s="18" t="s">
        <v>28</v>
      </c>
    </row>
    <row r="22" spans="2:11" ht="24" customHeight="1">
      <c r="B22" s="156"/>
      <c r="C22" s="157"/>
      <c r="D22" s="117">
        <v>7</v>
      </c>
      <c r="E22" s="125" t="s">
        <v>86</v>
      </c>
      <c r="F22" s="16">
        <f>参加生徒名簿!L14</f>
        <v>0</v>
      </c>
      <c r="G22" s="18" t="s">
        <v>17</v>
      </c>
      <c r="H22" s="16">
        <f>参加生徒名簿!M14</f>
        <v>0</v>
      </c>
      <c r="I22" s="18" t="s">
        <v>28</v>
      </c>
      <c r="J22" s="16">
        <f>参加生徒名簿!N14</f>
        <v>0</v>
      </c>
      <c r="K22" s="18" t="s">
        <v>28</v>
      </c>
    </row>
    <row r="23" spans="2:11" ht="24" customHeight="1">
      <c r="B23" s="156"/>
      <c r="C23" s="157"/>
      <c r="D23" s="117">
        <v>8</v>
      </c>
      <c r="E23" s="125" t="s">
        <v>87</v>
      </c>
      <c r="F23" s="16">
        <f>参加生徒名簿!L15</f>
        <v>0</v>
      </c>
      <c r="G23" s="18" t="s">
        <v>17</v>
      </c>
      <c r="H23" s="16">
        <f>参加生徒名簿!M15</f>
        <v>0</v>
      </c>
      <c r="I23" s="18" t="s">
        <v>28</v>
      </c>
      <c r="J23" s="16">
        <f>参加生徒名簿!N15</f>
        <v>0</v>
      </c>
      <c r="K23" s="18" t="s">
        <v>28</v>
      </c>
    </row>
    <row r="24" spans="2:11" ht="24" customHeight="1">
      <c r="B24" s="156"/>
      <c r="C24" s="157"/>
      <c r="D24" s="117">
        <v>9</v>
      </c>
      <c r="E24" s="125" t="s">
        <v>88</v>
      </c>
      <c r="F24" s="16">
        <f>参加生徒名簿!L16</f>
        <v>0</v>
      </c>
      <c r="G24" s="18" t="s">
        <v>17</v>
      </c>
      <c r="H24" s="16">
        <f>参加生徒名簿!M16</f>
        <v>0</v>
      </c>
      <c r="I24" s="18" t="s">
        <v>28</v>
      </c>
      <c r="J24" s="16">
        <f>参加生徒名簿!N16</f>
        <v>0</v>
      </c>
      <c r="K24" s="18" t="s">
        <v>28</v>
      </c>
    </row>
    <row r="25" spans="2:11" ht="24" customHeight="1" thickBot="1">
      <c r="B25" s="156"/>
      <c r="C25" s="157"/>
      <c r="D25" s="19">
        <v>10</v>
      </c>
      <c r="E25" s="25" t="s">
        <v>89</v>
      </c>
      <c r="F25" s="26">
        <f>参加生徒名簿!L17</f>
        <v>0</v>
      </c>
      <c r="G25" s="11" t="s">
        <v>24</v>
      </c>
      <c r="H25" s="26">
        <f>参加生徒名簿!M17</f>
        <v>0</v>
      </c>
      <c r="I25" s="11" t="s">
        <v>30</v>
      </c>
      <c r="J25" s="26">
        <f>参加生徒名簿!N17</f>
        <v>0</v>
      </c>
      <c r="K25" s="11" t="s">
        <v>28</v>
      </c>
    </row>
    <row r="26" spans="2:11" ht="24" customHeight="1">
      <c r="B26" s="154" t="s">
        <v>79</v>
      </c>
      <c r="C26" s="155"/>
      <c r="D26" s="12">
        <v>11</v>
      </c>
      <c r="E26" s="126" t="s">
        <v>41</v>
      </c>
      <c r="F26" s="20">
        <f>参加生徒名簿!L18</f>
        <v>0</v>
      </c>
      <c r="G26" s="21" t="s">
        <v>30</v>
      </c>
      <c r="H26" s="20">
        <f>参加生徒名簿!M18</f>
        <v>0</v>
      </c>
      <c r="I26" s="21" t="s">
        <v>30</v>
      </c>
      <c r="J26" s="20">
        <f>参加生徒名簿!N18</f>
        <v>0</v>
      </c>
      <c r="K26" s="21" t="s">
        <v>28</v>
      </c>
    </row>
    <row r="27" spans="2:11" ht="24" customHeight="1">
      <c r="B27" s="156"/>
      <c r="C27" s="157"/>
      <c r="D27" s="14">
        <v>12</v>
      </c>
      <c r="E27" s="24" t="s">
        <v>40</v>
      </c>
      <c r="F27" s="16">
        <f>参加生徒名簿!L19</f>
        <v>0</v>
      </c>
      <c r="G27" s="17" t="s">
        <v>30</v>
      </c>
      <c r="H27" s="16">
        <f>参加生徒名簿!M19</f>
        <v>0</v>
      </c>
      <c r="I27" s="17" t="s">
        <v>30</v>
      </c>
      <c r="J27" s="16">
        <f>参加生徒名簿!N19</f>
        <v>0</v>
      </c>
      <c r="K27" s="17" t="s">
        <v>28</v>
      </c>
    </row>
    <row r="28" spans="2:11" ht="24" customHeight="1">
      <c r="B28" s="156"/>
      <c r="C28" s="157"/>
      <c r="D28" s="22">
        <v>13</v>
      </c>
      <c r="E28" s="23" t="s">
        <v>91</v>
      </c>
      <c r="F28" s="16">
        <f>参加生徒名簿!L20</f>
        <v>0</v>
      </c>
      <c r="G28" s="18" t="s">
        <v>28</v>
      </c>
      <c r="H28" s="16">
        <f>参加生徒名簿!M20</f>
        <v>0</v>
      </c>
      <c r="I28" s="18" t="s">
        <v>30</v>
      </c>
      <c r="J28" s="16">
        <f>参加生徒名簿!N20</f>
        <v>0</v>
      </c>
      <c r="K28" s="18" t="s">
        <v>28</v>
      </c>
    </row>
    <row r="29" spans="2:11" ht="24" customHeight="1" thickBot="1">
      <c r="B29" s="158"/>
      <c r="C29" s="159"/>
      <c r="D29" s="19">
        <v>14</v>
      </c>
      <c r="E29" s="25" t="s">
        <v>92</v>
      </c>
      <c r="F29" s="26">
        <f>参加生徒名簿!L21</f>
        <v>0</v>
      </c>
      <c r="G29" s="27" t="s">
        <v>30</v>
      </c>
      <c r="H29" s="26">
        <f>参加生徒名簿!M21</f>
        <v>0</v>
      </c>
      <c r="I29" s="27" t="s">
        <v>30</v>
      </c>
      <c r="J29" s="26">
        <f>参加生徒名簿!N21</f>
        <v>0</v>
      </c>
      <c r="K29" s="27" t="s">
        <v>28</v>
      </c>
    </row>
    <row r="30" spans="2:11" ht="24" customHeight="1">
      <c r="B30" s="129"/>
      <c r="C30" s="129"/>
      <c r="D30" s="130"/>
      <c r="E30" s="67"/>
      <c r="F30" s="131"/>
      <c r="G30" s="28"/>
      <c r="H30" s="131"/>
      <c r="I30" s="28"/>
      <c r="J30" s="131"/>
      <c r="K30" s="28"/>
    </row>
    <row r="31" spans="2:11" ht="20.100000000000001" customHeight="1" thickBot="1">
      <c r="B31" s="3" t="s">
        <v>57</v>
      </c>
      <c r="F31" s="246" t="s">
        <v>58</v>
      </c>
      <c r="G31" s="247"/>
      <c r="H31" s="247"/>
      <c r="I31" s="247"/>
    </row>
    <row r="32" spans="2:11" ht="24" customHeight="1" thickBot="1">
      <c r="B32" s="235" t="s">
        <v>93</v>
      </c>
      <c r="C32" s="237"/>
      <c r="D32" s="236"/>
      <c r="E32" s="231" t="s">
        <v>17</v>
      </c>
      <c r="F32" s="250" t="s">
        <v>103</v>
      </c>
      <c r="G32" s="251"/>
      <c r="H32" s="248">
        <f>参加生徒名簿!L32</f>
        <v>0</v>
      </c>
      <c r="I32" s="249"/>
      <c r="J32" s="1" t="s">
        <v>17</v>
      </c>
    </row>
    <row r="33" spans="2:14" ht="24" customHeight="1" thickBot="1">
      <c r="B33" s="234" t="s">
        <v>95</v>
      </c>
      <c r="C33" s="238"/>
      <c r="D33" s="241">
        <f>参加生徒名簿!L24</f>
        <v>0</v>
      </c>
      <c r="E33" s="231" t="s">
        <v>17</v>
      </c>
      <c r="F33" s="252" t="s">
        <v>104</v>
      </c>
      <c r="G33" s="253"/>
      <c r="H33" s="248">
        <f>引率・保護者名簿!K8</f>
        <v>0</v>
      </c>
      <c r="I33" s="249"/>
      <c r="J33" s="1" t="s">
        <v>17</v>
      </c>
    </row>
    <row r="34" spans="2:14" ht="24" customHeight="1">
      <c r="B34" s="232" t="s">
        <v>96</v>
      </c>
      <c r="C34" s="239"/>
      <c r="D34" s="241">
        <f>参加生徒名簿!L25</f>
        <v>0</v>
      </c>
      <c r="E34" s="231" t="s">
        <v>17</v>
      </c>
      <c r="F34" s="116"/>
      <c r="G34" s="28"/>
    </row>
    <row r="35" spans="2:14" ht="24" customHeight="1">
      <c r="B35" s="232" t="s">
        <v>97</v>
      </c>
      <c r="C35" s="239"/>
      <c r="D35" s="241">
        <f>参加生徒名簿!L26</f>
        <v>0</v>
      </c>
      <c r="E35" s="231" t="s">
        <v>17</v>
      </c>
      <c r="F35" s="116"/>
      <c r="G35" s="28"/>
    </row>
    <row r="36" spans="2:14" ht="24" customHeight="1">
      <c r="B36" s="232" t="s">
        <v>98</v>
      </c>
      <c r="C36" s="239"/>
      <c r="D36" s="241">
        <f>参加生徒名簿!L27</f>
        <v>0</v>
      </c>
      <c r="E36" s="231" t="s">
        <v>17</v>
      </c>
      <c r="F36" s="116"/>
      <c r="G36" s="28"/>
    </row>
    <row r="37" spans="2:14" ht="24" customHeight="1">
      <c r="B37" s="232" t="s">
        <v>99</v>
      </c>
      <c r="C37" s="239"/>
      <c r="D37" s="241">
        <f>参加生徒名簿!L28</f>
        <v>0</v>
      </c>
      <c r="E37" s="231" t="s">
        <v>17</v>
      </c>
      <c r="F37" s="116"/>
      <c r="G37" s="28"/>
    </row>
    <row r="38" spans="2:14" ht="24" customHeight="1">
      <c r="B38" s="232" t="s">
        <v>100</v>
      </c>
      <c r="C38" s="239"/>
      <c r="D38" s="241">
        <f>参加生徒名簿!L29</f>
        <v>0</v>
      </c>
      <c r="E38" s="231" t="s">
        <v>17</v>
      </c>
      <c r="F38" s="116"/>
      <c r="G38" s="28"/>
    </row>
    <row r="39" spans="2:14" ht="24" customHeight="1" thickBot="1">
      <c r="B39" s="233" t="s">
        <v>94</v>
      </c>
      <c r="C39" s="240"/>
      <c r="D39" s="242">
        <f>参加生徒名簿!L30</f>
        <v>0</v>
      </c>
      <c r="E39" s="231" t="s">
        <v>17</v>
      </c>
      <c r="F39" s="116"/>
      <c r="G39" s="28"/>
    </row>
    <row r="40" spans="2:14" ht="24" customHeight="1">
      <c r="B40" s="128"/>
      <c r="C40" s="128"/>
      <c r="D40" s="128"/>
      <c r="E40" s="128"/>
      <c r="F40" s="116"/>
      <c r="G40" s="28"/>
    </row>
    <row r="41" spans="2:14" s="254" customFormat="1" ht="24" customHeight="1">
      <c r="B41" s="255"/>
      <c r="C41" s="255"/>
      <c r="D41" s="255"/>
      <c r="E41" s="255"/>
      <c r="F41" s="255"/>
      <c r="G41" s="255"/>
      <c r="H41" s="255"/>
      <c r="I41" s="255"/>
      <c r="J41" s="255"/>
      <c r="K41" s="256"/>
      <c r="L41" s="256"/>
      <c r="M41" s="256"/>
      <c r="N41" s="256"/>
    </row>
  </sheetData>
  <mergeCells count="27">
    <mergeCell ref="B37:C37"/>
    <mergeCell ref="B38:C38"/>
    <mergeCell ref="B39:C39"/>
    <mergeCell ref="F31:I31"/>
    <mergeCell ref="F32:G32"/>
    <mergeCell ref="H32:I32"/>
    <mergeCell ref="F33:G33"/>
    <mergeCell ref="H33:I33"/>
    <mergeCell ref="B32:C32"/>
    <mergeCell ref="B33:C33"/>
    <mergeCell ref="B34:C34"/>
    <mergeCell ref="B35:C35"/>
    <mergeCell ref="B36:C36"/>
    <mergeCell ref="B5:K5"/>
    <mergeCell ref="J14:K14"/>
    <mergeCell ref="G7:K7"/>
    <mergeCell ref="C8:D8"/>
    <mergeCell ref="B2:K2"/>
    <mergeCell ref="B3:K3"/>
    <mergeCell ref="G8:K8"/>
    <mergeCell ref="C7:D7"/>
    <mergeCell ref="B16:C25"/>
    <mergeCell ref="B26:C29"/>
    <mergeCell ref="F14:G14"/>
    <mergeCell ref="H14:I14"/>
    <mergeCell ref="B14:E14"/>
    <mergeCell ref="B15:C15"/>
  </mergeCells>
  <phoneticPr fontId="2"/>
  <pageMargins left="0.7" right="0.7" top="0.75" bottom="0.75" header="0.3" footer="0.3"/>
  <pageSetup paperSize="9" scale="92" fitToHeight="0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65A47-D794-46F6-BF93-D8E75DF68DC6}">
  <sheetPr>
    <pageSetUpPr fitToPage="1"/>
  </sheetPr>
  <dimension ref="A1:N86"/>
  <sheetViews>
    <sheetView zoomScaleNormal="100" workbookViewId="0">
      <selection activeCell="D3" sqref="D3:H3"/>
    </sheetView>
  </sheetViews>
  <sheetFormatPr defaultRowHeight="15"/>
  <cols>
    <col min="1" max="1" width="0.375" style="31" customWidth="1"/>
    <col min="2" max="2" width="4.125" style="207" customWidth="1"/>
    <col min="3" max="3" width="13.375" style="31" customWidth="1"/>
    <col min="4" max="4" width="12.75" style="31" customWidth="1"/>
    <col min="5" max="7" width="9.625" style="31" customWidth="1"/>
    <col min="8" max="8" width="9.625" style="87" customWidth="1"/>
    <col min="9" max="10" width="9.625" style="31" customWidth="1"/>
    <col min="11" max="11" width="14.125" style="96" customWidth="1"/>
    <col min="12" max="14" width="7.25" style="96" customWidth="1"/>
    <col min="15" max="16384" width="9" style="31"/>
  </cols>
  <sheetData>
    <row r="1" spans="2:14" ht="13.5" customHeight="1">
      <c r="B1" s="133" t="s">
        <v>69</v>
      </c>
      <c r="C1" s="133"/>
      <c r="D1" s="133"/>
      <c r="E1" s="133"/>
      <c r="F1" s="133"/>
      <c r="G1" s="133"/>
      <c r="H1" s="133"/>
      <c r="I1" s="133"/>
      <c r="J1" s="30"/>
    </row>
    <row r="2" spans="2:14" ht="13.5" customHeight="1">
      <c r="B2" s="133"/>
      <c r="C2" s="133"/>
      <c r="D2" s="133"/>
      <c r="E2" s="133"/>
      <c r="F2" s="133"/>
      <c r="G2" s="133"/>
      <c r="H2" s="133"/>
      <c r="I2" s="133"/>
      <c r="J2" s="30"/>
    </row>
    <row r="3" spans="2:14" s="35" customFormat="1" ht="18" customHeight="1">
      <c r="B3" s="206"/>
      <c r="C3" s="33" t="s">
        <v>6</v>
      </c>
      <c r="D3" s="134">
        <f>申し込み集計用紙!C7</f>
        <v>0</v>
      </c>
      <c r="E3" s="135"/>
      <c r="F3" s="135"/>
      <c r="G3" s="135"/>
      <c r="H3" s="135"/>
      <c r="I3" s="34" t="s">
        <v>7</v>
      </c>
      <c r="J3" s="32"/>
      <c r="K3" s="97"/>
      <c r="L3" s="97"/>
      <c r="M3" s="97"/>
      <c r="N3" s="97"/>
    </row>
    <row r="4" spans="2:14" ht="15.75" thickBot="1"/>
    <row r="5" spans="2:14" ht="45.75" customHeight="1" thickBot="1">
      <c r="B5" s="208" t="s">
        <v>4</v>
      </c>
      <c r="C5" s="136" t="s">
        <v>5</v>
      </c>
      <c r="D5" s="210" t="s">
        <v>27</v>
      </c>
      <c r="E5" s="138" t="s">
        <v>85</v>
      </c>
      <c r="F5" s="139"/>
      <c r="G5" s="140"/>
      <c r="H5" s="111" t="s">
        <v>0</v>
      </c>
      <c r="I5" s="224" t="s">
        <v>59</v>
      </c>
      <c r="J5" s="36"/>
      <c r="K5" s="176" t="s">
        <v>64</v>
      </c>
      <c r="L5" s="176"/>
      <c r="M5" s="176"/>
      <c r="N5" s="176"/>
    </row>
    <row r="6" spans="2:14" ht="18" customHeight="1" thickBot="1">
      <c r="B6" s="209"/>
      <c r="C6" s="137"/>
      <c r="D6" s="211"/>
      <c r="E6" s="107" t="s">
        <v>1</v>
      </c>
      <c r="F6" s="53" t="s">
        <v>2</v>
      </c>
      <c r="G6" s="108" t="s">
        <v>3</v>
      </c>
      <c r="H6" s="112" t="s">
        <v>26</v>
      </c>
      <c r="I6" s="225" t="s">
        <v>26</v>
      </c>
      <c r="J6" s="37"/>
      <c r="K6" s="188"/>
      <c r="L6" s="184" t="s">
        <v>10</v>
      </c>
      <c r="M6" s="182" t="s">
        <v>8</v>
      </c>
      <c r="N6" s="183" t="s">
        <v>9</v>
      </c>
    </row>
    <row r="7" spans="2:14" ht="18" customHeight="1">
      <c r="B7" s="50">
        <v>1</v>
      </c>
      <c r="C7" s="39"/>
      <c r="D7" s="212"/>
      <c r="E7" s="109"/>
      <c r="F7" s="41"/>
      <c r="G7" s="40"/>
      <c r="H7" s="113" t="s">
        <v>25</v>
      </c>
      <c r="I7" s="226" t="s">
        <v>25</v>
      </c>
      <c r="K7" s="189" t="s">
        <v>35</v>
      </c>
      <c r="L7" s="185">
        <f>COUNTIF(E$7:E$86,"0.一任")</f>
        <v>0</v>
      </c>
      <c r="M7" s="180">
        <f>COUNTIF(F$7:F$86,"0.一任")</f>
        <v>0</v>
      </c>
      <c r="N7" s="181">
        <f>COUNTIF(G$7:G$86,"0.一任")</f>
        <v>0</v>
      </c>
    </row>
    <row r="8" spans="2:14" ht="18" customHeight="1">
      <c r="B8" s="51">
        <v>2</v>
      </c>
      <c r="C8" s="42"/>
      <c r="D8" s="213"/>
      <c r="E8" s="110"/>
      <c r="F8" s="43"/>
      <c r="G8" s="44"/>
      <c r="H8" s="114" t="s">
        <v>25</v>
      </c>
      <c r="I8" s="227" t="s">
        <v>25</v>
      </c>
      <c r="K8" s="190" t="s">
        <v>70</v>
      </c>
      <c r="L8" s="186">
        <f>COUNTIF(E$7:E$86,"1:地歴公民")</f>
        <v>0</v>
      </c>
      <c r="M8" s="98">
        <f>COUNTIF(F$7:F$86,"1:地歴公民")</f>
        <v>0</v>
      </c>
      <c r="N8" s="177">
        <f>COUNTIF(G$7:G$86,"1:地歴公民")</f>
        <v>0</v>
      </c>
    </row>
    <row r="9" spans="2:14" ht="18" customHeight="1">
      <c r="B9" s="51">
        <v>3</v>
      </c>
      <c r="C9" s="42"/>
      <c r="D9" s="213"/>
      <c r="E9" s="110"/>
      <c r="F9" s="43"/>
      <c r="G9" s="44"/>
      <c r="H9" s="114" t="s">
        <v>25</v>
      </c>
      <c r="I9" s="227"/>
      <c r="K9" s="190" t="s">
        <v>71</v>
      </c>
      <c r="L9" s="186">
        <f>COUNTIF(E$7:E$86,"2:数学")</f>
        <v>0</v>
      </c>
      <c r="M9" s="98">
        <f>COUNTIF(F$7:F$86,"2:数学")</f>
        <v>0</v>
      </c>
      <c r="N9" s="177">
        <f>COUNTIF(G$7:G$86,"2:数学")</f>
        <v>0</v>
      </c>
    </row>
    <row r="10" spans="2:14" ht="18" customHeight="1">
      <c r="B10" s="51">
        <v>4</v>
      </c>
      <c r="C10" s="42"/>
      <c r="D10" s="213"/>
      <c r="E10" s="110"/>
      <c r="F10" s="43"/>
      <c r="G10" s="44"/>
      <c r="H10" s="114" t="s">
        <v>25</v>
      </c>
      <c r="I10" s="227"/>
      <c r="K10" s="190" t="s">
        <v>72</v>
      </c>
      <c r="L10" s="186">
        <f>COUNTIF(E$7:E$86,"3:理科")</f>
        <v>0</v>
      </c>
      <c r="M10" s="98">
        <f>COUNTIF(F$7:F$86,"3:理科")</f>
        <v>0</v>
      </c>
      <c r="N10" s="177">
        <f>COUNTIF(G$7:G$86,"3:理科")</f>
        <v>0</v>
      </c>
    </row>
    <row r="11" spans="2:14" ht="18" customHeight="1">
      <c r="B11" s="51">
        <v>5</v>
      </c>
      <c r="C11" s="42"/>
      <c r="D11" s="213"/>
      <c r="E11" s="110"/>
      <c r="F11" s="43"/>
      <c r="G11" s="44"/>
      <c r="H11" s="114" t="s">
        <v>25</v>
      </c>
      <c r="I11" s="227"/>
      <c r="K11" s="190" t="s">
        <v>73</v>
      </c>
      <c r="L11" s="186">
        <f>COUNTIF(E$7:E$86,"4:外国語")</f>
        <v>0</v>
      </c>
      <c r="M11" s="98">
        <f>COUNTIF(F$7:F$86,"4:外国語")</f>
        <v>0</v>
      </c>
      <c r="N11" s="177">
        <f>COUNTIF(G$7:G$86,"4:外国語")</f>
        <v>0</v>
      </c>
    </row>
    <row r="12" spans="2:14" ht="18" customHeight="1">
      <c r="B12" s="51">
        <v>6</v>
      </c>
      <c r="C12" s="42"/>
      <c r="D12" s="213"/>
      <c r="E12" s="110"/>
      <c r="F12" s="43"/>
      <c r="G12" s="44"/>
      <c r="H12" s="114" t="s">
        <v>25</v>
      </c>
      <c r="I12" s="227"/>
      <c r="K12" s="190" t="s">
        <v>51</v>
      </c>
      <c r="L12" s="186">
        <f>COUNTIF(E$7:E$86,"5:外国語")</f>
        <v>0</v>
      </c>
      <c r="M12" s="98">
        <f>COUNTIF(F$7:F$86,"5:外国語")</f>
        <v>0</v>
      </c>
      <c r="N12" s="177">
        <f>COUNTIF(G$7:G$86,"5:外国語")</f>
        <v>0</v>
      </c>
    </row>
    <row r="13" spans="2:14" ht="18" customHeight="1">
      <c r="B13" s="51">
        <v>7</v>
      </c>
      <c r="C13" s="42"/>
      <c r="D13" s="213"/>
      <c r="E13" s="110"/>
      <c r="F13" s="43"/>
      <c r="G13" s="44"/>
      <c r="H13" s="114" t="s">
        <v>25</v>
      </c>
      <c r="I13" s="227"/>
      <c r="K13" s="191" t="s">
        <v>52</v>
      </c>
      <c r="L13" s="186">
        <f>COUNTIF(E$7:E$86,"6:商業")</f>
        <v>0</v>
      </c>
      <c r="M13" s="98">
        <f>COUNTIF(F$7:F$86,"6:商業")</f>
        <v>0</v>
      </c>
      <c r="N13" s="177">
        <f>COUNTIF(G$7:G$86,"6")</f>
        <v>0</v>
      </c>
    </row>
    <row r="14" spans="2:14" ht="18" customHeight="1">
      <c r="B14" s="51">
        <v>8</v>
      </c>
      <c r="C14" s="42"/>
      <c r="D14" s="213"/>
      <c r="E14" s="110"/>
      <c r="F14" s="43"/>
      <c r="G14" s="44"/>
      <c r="H14" s="114" t="s">
        <v>25</v>
      </c>
      <c r="I14" s="227"/>
      <c r="K14" s="191" t="s">
        <v>74</v>
      </c>
      <c r="L14" s="186">
        <f>COUNTIF(E$7:E$86,"7:情報")</f>
        <v>0</v>
      </c>
      <c r="M14" s="98">
        <f>COUNTIF(F$7:F$86,"7:情報")</f>
        <v>0</v>
      </c>
      <c r="N14" s="177">
        <f>COUNTIF(G$7:G$86,"7:情報")</f>
        <v>0</v>
      </c>
    </row>
    <row r="15" spans="2:14" ht="18" customHeight="1">
      <c r="B15" s="51">
        <v>9</v>
      </c>
      <c r="C15" s="42"/>
      <c r="D15" s="213"/>
      <c r="E15" s="110"/>
      <c r="F15" s="43"/>
      <c r="G15" s="44"/>
      <c r="H15" s="114" t="s">
        <v>25</v>
      </c>
      <c r="I15" s="227"/>
      <c r="K15" s="191" t="s">
        <v>75</v>
      </c>
      <c r="L15" s="186">
        <f>COUNTIF(E$7:E$86,"8:音楽")</f>
        <v>0</v>
      </c>
      <c r="M15" s="98">
        <f>COUNTIF(F$7:F$86,"8:音楽")</f>
        <v>0</v>
      </c>
      <c r="N15" s="177">
        <f>COUNTIF(G$7:G$86,"8:音楽")</f>
        <v>0</v>
      </c>
    </row>
    <row r="16" spans="2:14" ht="18" customHeight="1">
      <c r="B16" s="51">
        <v>10</v>
      </c>
      <c r="C16" s="42"/>
      <c r="D16" s="213"/>
      <c r="E16" s="110"/>
      <c r="F16" s="43"/>
      <c r="G16" s="44"/>
      <c r="H16" s="114" t="s">
        <v>25</v>
      </c>
      <c r="I16" s="227"/>
      <c r="K16" s="191" t="s">
        <v>76</v>
      </c>
      <c r="L16" s="186">
        <f>COUNTIF(E$7:E$86,"9:体育")</f>
        <v>0</v>
      </c>
      <c r="M16" s="98">
        <f>COUNTIF(F$7:F$86,"9:体育")</f>
        <v>0</v>
      </c>
      <c r="N16" s="177">
        <f>COUNTIF(G$7:G$86,"9:体育")</f>
        <v>0</v>
      </c>
    </row>
    <row r="17" spans="1:14" ht="18" customHeight="1">
      <c r="B17" s="51">
        <v>11</v>
      </c>
      <c r="C17" s="42"/>
      <c r="D17" s="213"/>
      <c r="E17" s="110"/>
      <c r="F17" s="43"/>
      <c r="G17" s="44"/>
      <c r="H17" s="114" t="s">
        <v>25</v>
      </c>
      <c r="I17" s="227"/>
      <c r="K17" s="191" t="s">
        <v>80</v>
      </c>
      <c r="L17" s="186">
        <f>COUNTIF(E$7:E$86,"10:家庭科")</f>
        <v>0</v>
      </c>
      <c r="M17" s="98">
        <f>COUNTIF(F$7:F$86,"10:家庭科")</f>
        <v>0</v>
      </c>
      <c r="N17" s="177">
        <f>COUNTIF(G$7:G$86,"10:家庭科")</f>
        <v>0</v>
      </c>
    </row>
    <row r="18" spans="1:14" ht="18" customHeight="1">
      <c r="B18" s="51">
        <v>12</v>
      </c>
      <c r="C18" s="42"/>
      <c r="D18" s="213"/>
      <c r="E18" s="110"/>
      <c r="F18" s="43"/>
      <c r="G18" s="44"/>
      <c r="H18" s="114" t="s">
        <v>25</v>
      </c>
      <c r="I18" s="227"/>
      <c r="K18" s="191" t="s">
        <v>81</v>
      </c>
      <c r="L18" s="186">
        <f>COUNTIF(E$7:E$86,"11:農業機械（農）")</f>
        <v>0</v>
      </c>
      <c r="M18" s="98">
        <f>COUNTIF(F$7:F$86,"11:農業機械（農）")</f>
        <v>0</v>
      </c>
      <c r="N18" s="177">
        <f>COUNTIF(G$7:G$86,"11:農業機械（農）")</f>
        <v>0</v>
      </c>
    </row>
    <row r="19" spans="1:14" ht="18" customHeight="1">
      <c r="B19" s="51">
        <v>13</v>
      </c>
      <c r="C19" s="42"/>
      <c r="D19" s="213"/>
      <c r="E19" s="110"/>
      <c r="F19" s="43"/>
      <c r="G19" s="44"/>
      <c r="H19" s="114" t="s">
        <v>25</v>
      </c>
      <c r="I19" s="227"/>
      <c r="K19" s="191" t="s">
        <v>82</v>
      </c>
      <c r="L19" s="186">
        <f>COUNTIF(E$7:E$86,"12:畜産（農）")</f>
        <v>0</v>
      </c>
      <c r="M19" s="98">
        <f>COUNTIF(F$7:F$86,"12:畜産（農）")</f>
        <v>0</v>
      </c>
      <c r="N19" s="177">
        <f>COUNTIF(G$7:G$86,"12:畜産（農）")</f>
        <v>0</v>
      </c>
    </row>
    <row r="20" spans="1:14" ht="18" customHeight="1">
      <c r="B20" s="51">
        <v>14</v>
      </c>
      <c r="C20" s="42"/>
      <c r="D20" s="213"/>
      <c r="E20" s="110"/>
      <c r="F20" s="43"/>
      <c r="G20" s="44"/>
      <c r="H20" s="114" t="s">
        <v>25</v>
      </c>
      <c r="I20" s="227"/>
      <c r="K20" s="191" t="s">
        <v>83</v>
      </c>
      <c r="L20" s="186">
        <f>COUNTIF(E$7:E$86,"13:乳加工（農）")</f>
        <v>0</v>
      </c>
      <c r="M20" s="98">
        <f>COUNTIF(F$7:F$86,"13:乳加工（農）")</f>
        <v>0</v>
      </c>
      <c r="N20" s="177">
        <f>COUNTIF(G$7:G$86,"13:乳加工（農）")</f>
        <v>0</v>
      </c>
    </row>
    <row r="21" spans="1:14" ht="18" customHeight="1" thickBot="1">
      <c r="B21" s="51">
        <v>15</v>
      </c>
      <c r="C21" s="42"/>
      <c r="D21" s="213"/>
      <c r="E21" s="110"/>
      <c r="F21" s="43"/>
      <c r="G21" s="44"/>
      <c r="H21" s="114" t="s">
        <v>25</v>
      </c>
      <c r="I21" s="227"/>
      <c r="K21" s="192" t="s">
        <v>84</v>
      </c>
      <c r="L21" s="187">
        <f>COUNTIF(E$7:E$86,"14:農産加工（農）")</f>
        <v>0</v>
      </c>
      <c r="M21" s="178">
        <f>COUNTIF(F$7:F$86,"14:農産加工（農）")</f>
        <v>0</v>
      </c>
      <c r="N21" s="179">
        <f>COUNTIF(G$7:G$86,"14:農産加工（農）")</f>
        <v>0</v>
      </c>
    </row>
    <row r="22" spans="1:14" ht="18" customHeight="1" thickBot="1">
      <c r="B22" s="51">
        <v>16</v>
      </c>
      <c r="C22" s="42"/>
      <c r="D22" s="213"/>
      <c r="E22" s="110"/>
      <c r="F22" s="43"/>
      <c r="G22" s="44"/>
      <c r="H22" s="114" t="s">
        <v>25</v>
      </c>
      <c r="I22" s="227"/>
      <c r="K22" s="99"/>
    </row>
    <row r="23" spans="1:14" ht="18" customHeight="1" thickBot="1">
      <c r="B23" s="51">
        <v>17</v>
      </c>
      <c r="C23" s="42"/>
      <c r="D23" s="213"/>
      <c r="E23" s="110"/>
      <c r="F23" s="43"/>
      <c r="G23" s="44"/>
      <c r="H23" s="114" t="s">
        <v>25</v>
      </c>
      <c r="I23" s="227"/>
      <c r="K23" s="196" t="s">
        <v>62</v>
      </c>
      <c r="L23" s="197" t="s">
        <v>101</v>
      </c>
    </row>
    <row r="24" spans="1:14" ht="18" customHeight="1">
      <c r="B24" s="51">
        <v>18</v>
      </c>
      <c r="C24" s="42"/>
      <c r="D24" s="213"/>
      <c r="E24" s="110"/>
      <c r="F24" s="43"/>
      <c r="G24" s="44"/>
      <c r="H24" s="114" t="s">
        <v>25</v>
      </c>
      <c r="I24" s="227"/>
      <c r="K24" s="189" t="s">
        <v>95</v>
      </c>
      <c r="L24" s="194">
        <f>COUNTIF(H$7:H$86,"希望しない")</f>
        <v>0</v>
      </c>
    </row>
    <row r="25" spans="1:14" ht="18" customHeight="1">
      <c r="B25" s="51">
        <v>19</v>
      </c>
      <c r="C25" s="42"/>
      <c r="D25" s="213"/>
      <c r="E25" s="110"/>
      <c r="F25" s="43"/>
      <c r="G25" s="44"/>
      <c r="H25" s="114" t="s">
        <v>25</v>
      </c>
      <c r="I25" s="227"/>
      <c r="K25" s="190" t="s">
        <v>96</v>
      </c>
      <c r="L25" s="194">
        <f>COUNTIF(H$7:H$86,"弓道部")</f>
        <v>0</v>
      </c>
    </row>
    <row r="26" spans="1:14" ht="18" customHeight="1">
      <c r="B26" s="51">
        <v>20</v>
      </c>
      <c r="C26" s="42"/>
      <c r="D26" s="213"/>
      <c r="E26" s="110"/>
      <c r="F26" s="43"/>
      <c r="G26" s="44"/>
      <c r="H26" s="114" t="s">
        <v>25</v>
      </c>
      <c r="I26" s="227"/>
      <c r="K26" s="190" t="s">
        <v>97</v>
      </c>
      <c r="L26" s="194">
        <f>COUNTIF(H$7:H$86,"ソフトテニス部")</f>
        <v>0</v>
      </c>
    </row>
    <row r="27" spans="1:14" ht="18" customHeight="1">
      <c r="A27" s="46"/>
      <c r="B27" s="52">
        <v>21</v>
      </c>
      <c r="C27" s="42"/>
      <c r="D27" s="213"/>
      <c r="E27" s="110"/>
      <c r="F27" s="43"/>
      <c r="G27" s="44"/>
      <c r="H27" s="114" t="s">
        <v>25</v>
      </c>
      <c r="I27" s="227"/>
      <c r="K27" s="190" t="s">
        <v>98</v>
      </c>
      <c r="L27" s="194">
        <f>COUNTIF(H$7:H$86,"バドミントン部")</f>
        <v>0</v>
      </c>
    </row>
    <row r="28" spans="1:14" ht="18" customHeight="1">
      <c r="B28" s="51">
        <v>22</v>
      </c>
      <c r="C28" s="42"/>
      <c r="D28" s="213"/>
      <c r="E28" s="110"/>
      <c r="F28" s="43"/>
      <c r="G28" s="44"/>
      <c r="H28" s="114" t="s">
        <v>25</v>
      </c>
      <c r="I28" s="227"/>
      <c r="K28" s="190" t="s">
        <v>99</v>
      </c>
      <c r="L28" s="194">
        <f>COUNTIF(H$7:H$86,"野球部")</f>
        <v>0</v>
      </c>
    </row>
    <row r="29" spans="1:14" ht="18" customHeight="1">
      <c r="B29" s="51">
        <v>23</v>
      </c>
      <c r="C29" s="42"/>
      <c r="D29" s="213"/>
      <c r="E29" s="110"/>
      <c r="F29" s="43"/>
      <c r="G29" s="44"/>
      <c r="H29" s="114" t="s">
        <v>25</v>
      </c>
      <c r="I29" s="227"/>
      <c r="K29" s="190" t="s">
        <v>100</v>
      </c>
      <c r="L29" s="194">
        <f>COUNTIF(H$7:H$86,"写真部")</f>
        <v>0</v>
      </c>
    </row>
    <row r="30" spans="1:14" ht="18" customHeight="1" thickBot="1">
      <c r="B30" s="51">
        <v>24</v>
      </c>
      <c r="C30" s="42"/>
      <c r="D30" s="213"/>
      <c r="E30" s="110"/>
      <c r="F30" s="43"/>
      <c r="G30" s="44"/>
      <c r="H30" s="114" t="s">
        <v>25</v>
      </c>
      <c r="I30" s="227"/>
      <c r="K30" s="195" t="s">
        <v>94</v>
      </c>
      <c r="L30" s="198">
        <f>COUNTIF(H$7:H$86,"吹奏楽部")</f>
        <v>0</v>
      </c>
      <c r="M30" s="100"/>
    </row>
    <row r="31" spans="1:14" ht="18" customHeight="1" thickBot="1">
      <c r="B31" s="51">
        <v>25</v>
      </c>
      <c r="C31" s="42"/>
      <c r="D31" s="213"/>
      <c r="E31" s="110"/>
      <c r="F31" s="43"/>
      <c r="G31" s="44"/>
      <c r="H31" s="114" t="s">
        <v>25</v>
      </c>
      <c r="I31" s="227"/>
      <c r="K31"/>
      <c r="L31"/>
      <c r="M31" s="100"/>
    </row>
    <row r="32" spans="1:14" ht="18" customHeight="1" thickBot="1">
      <c r="B32" s="51">
        <v>26</v>
      </c>
      <c r="C32" s="42"/>
      <c r="D32" s="213"/>
      <c r="E32" s="110"/>
      <c r="F32" s="43"/>
      <c r="G32" s="44"/>
      <c r="H32" s="114" t="s">
        <v>25</v>
      </c>
      <c r="I32" s="227"/>
      <c r="K32" s="199" t="s">
        <v>102</v>
      </c>
      <c r="L32" s="193">
        <f>COUNTIF(I$7:I$86,"○")</f>
        <v>0</v>
      </c>
      <c r="M32" s="100"/>
    </row>
    <row r="33" spans="2:13" ht="18" customHeight="1">
      <c r="B33" s="51">
        <v>27</v>
      </c>
      <c r="C33" s="42"/>
      <c r="D33" s="213"/>
      <c r="E33" s="110"/>
      <c r="F33" s="43"/>
      <c r="G33" s="44"/>
      <c r="H33" s="114" t="s">
        <v>25</v>
      </c>
      <c r="I33" s="227"/>
      <c r="K33"/>
      <c r="L33"/>
      <c r="M33" s="100"/>
    </row>
    <row r="34" spans="2:13" ht="18" customHeight="1">
      <c r="B34" s="51">
        <v>28</v>
      </c>
      <c r="C34" s="42"/>
      <c r="D34" s="213"/>
      <c r="E34" s="110"/>
      <c r="F34" s="43"/>
      <c r="G34" s="44"/>
      <c r="H34" s="114" t="s">
        <v>25</v>
      </c>
      <c r="I34" s="227"/>
      <c r="K34"/>
      <c r="L34"/>
      <c r="M34" s="100"/>
    </row>
    <row r="35" spans="2:13" ht="18" customHeight="1">
      <c r="B35" s="51">
        <v>29</v>
      </c>
      <c r="C35" s="42"/>
      <c r="D35" s="213"/>
      <c r="E35" s="110"/>
      <c r="F35" s="43"/>
      <c r="G35" s="44"/>
      <c r="H35" s="114" t="s">
        <v>25</v>
      </c>
      <c r="I35" s="227"/>
      <c r="K35"/>
      <c r="L35"/>
      <c r="M35" s="100"/>
    </row>
    <row r="36" spans="2:13" ht="18" customHeight="1">
      <c r="B36" s="51">
        <v>30</v>
      </c>
      <c r="C36" s="42"/>
      <c r="D36" s="213"/>
      <c r="E36" s="110"/>
      <c r="F36" s="43"/>
      <c r="G36" s="44"/>
      <c r="H36" s="114" t="s">
        <v>25</v>
      </c>
      <c r="I36" s="227"/>
      <c r="K36"/>
      <c r="L36"/>
      <c r="M36" s="100"/>
    </row>
    <row r="37" spans="2:13" ht="18" customHeight="1">
      <c r="B37" s="51">
        <v>31</v>
      </c>
      <c r="C37" s="42"/>
      <c r="D37" s="213"/>
      <c r="E37" s="110"/>
      <c r="F37" s="43"/>
      <c r="G37" s="44"/>
      <c r="H37" s="114" t="s">
        <v>25</v>
      </c>
      <c r="I37" s="227"/>
      <c r="K37"/>
      <c r="L37"/>
      <c r="M37" s="100"/>
    </row>
    <row r="38" spans="2:13" ht="18" customHeight="1">
      <c r="B38" s="51">
        <v>32</v>
      </c>
      <c r="C38" s="42"/>
      <c r="D38" s="213"/>
      <c r="E38" s="110"/>
      <c r="F38" s="43"/>
      <c r="G38" s="44"/>
      <c r="H38" s="114" t="s">
        <v>25</v>
      </c>
      <c r="I38" s="227"/>
      <c r="K38"/>
      <c r="L38"/>
      <c r="M38" s="100"/>
    </row>
    <row r="39" spans="2:13" ht="18" customHeight="1">
      <c r="B39" s="51">
        <v>33</v>
      </c>
      <c r="C39" s="42"/>
      <c r="D39" s="213"/>
      <c r="E39" s="110"/>
      <c r="F39" s="43"/>
      <c r="G39" s="44"/>
      <c r="H39" s="114" t="s">
        <v>25</v>
      </c>
      <c r="I39" s="227"/>
      <c r="K39"/>
    </row>
    <row r="40" spans="2:13" ht="18" customHeight="1">
      <c r="B40" s="51">
        <v>34</v>
      </c>
      <c r="C40" s="42"/>
      <c r="D40" s="213"/>
      <c r="E40" s="110"/>
      <c r="F40" s="43"/>
      <c r="G40" s="44"/>
      <c r="H40" s="114" t="s">
        <v>25</v>
      </c>
      <c r="I40" s="227"/>
    </row>
    <row r="41" spans="2:13" ht="18" customHeight="1">
      <c r="B41" s="51">
        <v>35</v>
      </c>
      <c r="C41" s="42"/>
      <c r="D41" s="213"/>
      <c r="E41" s="110"/>
      <c r="F41" s="43"/>
      <c r="G41" s="44"/>
      <c r="H41" s="114" t="s">
        <v>25</v>
      </c>
      <c r="I41" s="227"/>
    </row>
    <row r="42" spans="2:13" ht="18" customHeight="1">
      <c r="B42" s="51">
        <v>36</v>
      </c>
      <c r="C42" s="42"/>
      <c r="D42" s="213"/>
      <c r="E42" s="110"/>
      <c r="F42" s="43"/>
      <c r="G42" s="44"/>
      <c r="H42" s="114" t="s">
        <v>25</v>
      </c>
      <c r="I42" s="227"/>
    </row>
    <row r="43" spans="2:13" ht="18" customHeight="1">
      <c r="B43" s="51">
        <v>37</v>
      </c>
      <c r="C43" s="42"/>
      <c r="D43" s="213"/>
      <c r="E43" s="110"/>
      <c r="F43" s="43"/>
      <c r="G43" s="44"/>
      <c r="H43" s="114" t="s">
        <v>25</v>
      </c>
      <c r="I43" s="227"/>
    </row>
    <row r="44" spans="2:13" ht="18" customHeight="1">
      <c r="B44" s="51">
        <v>38</v>
      </c>
      <c r="C44" s="42"/>
      <c r="D44" s="213"/>
      <c r="E44" s="110"/>
      <c r="F44" s="43"/>
      <c r="G44" s="44"/>
      <c r="H44" s="114" t="s">
        <v>25</v>
      </c>
      <c r="I44" s="227"/>
    </row>
    <row r="45" spans="2:13" ht="18" customHeight="1">
      <c r="B45" s="51">
        <v>39</v>
      </c>
      <c r="C45" s="42"/>
      <c r="D45" s="213"/>
      <c r="E45" s="110"/>
      <c r="F45" s="43"/>
      <c r="G45" s="44"/>
      <c r="H45" s="114" t="s">
        <v>25</v>
      </c>
      <c r="I45" s="227"/>
    </row>
    <row r="46" spans="2:13" ht="18" customHeight="1">
      <c r="B46" s="200">
        <v>40</v>
      </c>
      <c r="C46" s="201"/>
      <c r="D46" s="214"/>
      <c r="E46" s="202"/>
      <c r="F46" s="203"/>
      <c r="G46" s="204"/>
      <c r="H46" s="205" t="s">
        <v>25</v>
      </c>
      <c r="I46" s="228"/>
    </row>
    <row r="47" spans="2:13" ht="18" customHeight="1">
      <c r="B47" s="215">
        <v>41</v>
      </c>
      <c r="C47" s="38"/>
      <c r="D47" s="216"/>
      <c r="E47" s="220"/>
      <c r="F47" s="38"/>
      <c r="G47" s="216"/>
      <c r="H47" s="222" t="s">
        <v>25</v>
      </c>
      <c r="I47" s="229"/>
    </row>
    <row r="48" spans="2:13" ht="18" customHeight="1">
      <c r="B48" s="215">
        <v>42</v>
      </c>
      <c r="C48" s="38"/>
      <c r="D48" s="216"/>
      <c r="E48" s="220"/>
      <c r="F48" s="38"/>
      <c r="G48" s="216"/>
      <c r="H48" s="222" t="s">
        <v>25</v>
      </c>
      <c r="I48" s="229"/>
    </row>
    <row r="49" spans="2:9" ht="18" customHeight="1">
      <c r="B49" s="215">
        <v>43</v>
      </c>
      <c r="C49" s="38"/>
      <c r="D49" s="216"/>
      <c r="E49" s="220"/>
      <c r="F49" s="38"/>
      <c r="G49" s="216"/>
      <c r="H49" s="223" t="s">
        <v>25</v>
      </c>
      <c r="I49" s="229"/>
    </row>
    <row r="50" spans="2:9" ht="18" customHeight="1">
      <c r="B50" s="215">
        <v>44</v>
      </c>
      <c r="C50" s="38"/>
      <c r="D50" s="216"/>
      <c r="E50" s="220"/>
      <c r="F50" s="38"/>
      <c r="G50" s="216"/>
      <c r="H50" s="223" t="s">
        <v>25</v>
      </c>
      <c r="I50" s="229"/>
    </row>
    <row r="51" spans="2:9" ht="18" customHeight="1">
      <c r="B51" s="215">
        <v>45</v>
      </c>
      <c r="C51" s="38"/>
      <c r="D51" s="216"/>
      <c r="E51" s="220"/>
      <c r="F51" s="38"/>
      <c r="G51" s="216"/>
      <c r="H51" s="223" t="s">
        <v>25</v>
      </c>
      <c r="I51" s="229"/>
    </row>
    <row r="52" spans="2:9" ht="18" customHeight="1">
      <c r="B52" s="215">
        <v>46</v>
      </c>
      <c r="C52" s="38"/>
      <c r="D52" s="216"/>
      <c r="E52" s="220"/>
      <c r="F52" s="38"/>
      <c r="G52" s="216"/>
      <c r="H52" s="114" t="s">
        <v>25</v>
      </c>
      <c r="I52" s="229"/>
    </row>
    <row r="53" spans="2:9" ht="18" customHeight="1">
      <c r="B53" s="215">
        <v>47</v>
      </c>
      <c r="C53" s="38"/>
      <c r="D53" s="216"/>
      <c r="E53" s="220"/>
      <c r="F53" s="38"/>
      <c r="G53" s="216"/>
      <c r="H53" s="114" t="s">
        <v>25</v>
      </c>
      <c r="I53" s="229"/>
    </row>
    <row r="54" spans="2:9" ht="18" customHeight="1">
      <c r="B54" s="215">
        <v>48</v>
      </c>
      <c r="C54" s="38"/>
      <c r="D54" s="216"/>
      <c r="E54" s="220"/>
      <c r="F54" s="38"/>
      <c r="G54" s="216"/>
      <c r="H54" s="114" t="s">
        <v>25</v>
      </c>
      <c r="I54" s="229"/>
    </row>
    <row r="55" spans="2:9" ht="18" customHeight="1">
      <c r="B55" s="215">
        <v>49</v>
      </c>
      <c r="C55" s="38"/>
      <c r="D55" s="216"/>
      <c r="E55" s="220"/>
      <c r="F55" s="38"/>
      <c r="G55" s="216"/>
      <c r="H55" s="114" t="s">
        <v>25</v>
      </c>
      <c r="I55" s="229"/>
    </row>
    <row r="56" spans="2:9" ht="18" customHeight="1">
      <c r="B56" s="215">
        <v>50</v>
      </c>
      <c r="C56" s="38"/>
      <c r="D56" s="216"/>
      <c r="E56" s="220"/>
      <c r="F56" s="38"/>
      <c r="G56" s="216"/>
      <c r="H56" s="114" t="s">
        <v>25</v>
      </c>
      <c r="I56" s="229"/>
    </row>
    <row r="57" spans="2:9" ht="18" customHeight="1">
      <c r="B57" s="215">
        <v>51</v>
      </c>
      <c r="C57" s="38"/>
      <c r="D57" s="216"/>
      <c r="E57" s="220"/>
      <c r="F57" s="38"/>
      <c r="G57" s="216"/>
      <c r="H57" s="114" t="s">
        <v>25</v>
      </c>
      <c r="I57" s="229"/>
    </row>
    <row r="58" spans="2:9" ht="18" customHeight="1">
      <c r="B58" s="215">
        <v>52</v>
      </c>
      <c r="C58" s="38"/>
      <c r="D58" s="216"/>
      <c r="E58" s="220"/>
      <c r="F58" s="38"/>
      <c r="G58" s="216"/>
      <c r="H58" s="114" t="s">
        <v>25</v>
      </c>
      <c r="I58" s="229"/>
    </row>
    <row r="59" spans="2:9" ht="18" customHeight="1">
      <c r="B59" s="215">
        <v>53</v>
      </c>
      <c r="C59" s="38"/>
      <c r="D59" s="216"/>
      <c r="E59" s="220"/>
      <c r="F59" s="38"/>
      <c r="G59" s="216"/>
      <c r="H59" s="114" t="s">
        <v>25</v>
      </c>
      <c r="I59" s="229"/>
    </row>
    <row r="60" spans="2:9" ht="18" customHeight="1">
      <c r="B60" s="215">
        <v>54</v>
      </c>
      <c r="C60" s="38"/>
      <c r="D60" s="216"/>
      <c r="E60" s="220"/>
      <c r="F60" s="38"/>
      <c r="G60" s="216"/>
      <c r="H60" s="114" t="s">
        <v>25</v>
      </c>
      <c r="I60" s="229"/>
    </row>
    <row r="61" spans="2:9" ht="18" customHeight="1">
      <c r="B61" s="215">
        <v>55</v>
      </c>
      <c r="C61" s="38"/>
      <c r="D61" s="216"/>
      <c r="E61" s="220"/>
      <c r="F61" s="38"/>
      <c r="G61" s="216"/>
      <c r="H61" s="114" t="s">
        <v>25</v>
      </c>
      <c r="I61" s="229"/>
    </row>
    <row r="62" spans="2:9" ht="18" customHeight="1">
      <c r="B62" s="215">
        <v>56</v>
      </c>
      <c r="C62" s="38"/>
      <c r="D62" s="216"/>
      <c r="E62" s="220"/>
      <c r="F62" s="38"/>
      <c r="G62" s="216"/>
      <c r="H62" s="114" t="s">
        <v>25</v>
      </c>
      <c r="I62" s="229"/>
    </row>
    <row r="63" spans="2:9" ht="18" customHeight="1">
      <c r="B63" s="215">
        <v>57</v>
      </c>
      <c r="C63" s="38"/>
      <c r="D63" s="216"/>
      <c r="E63" s="220"/>
      <c r="F63" s="38"/>
      <c r="G63" s="216"/>
      <c r="H63" s="114" t="s">
        <v>25</v>
      </c>
      <c r="I63" s="229"/>
    </row>
    <row r="64" spans="2:9" ht="18" customHeight="1">
      <c r="B64" s="215">
        <v>58</v>
      </c>
      <c r="C64" s="38"/>
      <c r="D64" s="216"/>
      <c r="E64" s="220"/>
      <c r="F64" s="38"/>
      <c r="G64" s="216"/>
      <c r="H64" s="114" t="s">
        <v>25</v>
      </c>
      <c r="I64" s="229"/>
    </row>
    <row r="65" spans="2:9" ht="18" customHeight="1">
      <c r="B65" s="215">
        <v>59</v>
      </c>
      <c r="C65" s="38"/>
      <c r="D65" s="216"/>
      <c r="E65" s="220"/>
      <c r="F65" s="38"/>
      <c r="G65" s="216"/>
      <c r="H65" s="114" t="s">
        <v>25</v>
      </c>
      <c r="I65" s="229"/>
    </row>
    <row r="66" spans="2:9" ht="18" customHeight="1">
      <c r="B66" s="215">
        <v>60</v>
      </c>
      <c r="C66" s="38"/>
      <c r="D66" s="216"/>
      <c r="E66" s="220"/>
      <c r="F66" s="38"/>
      <c r="G66" s="216"/>
      <c r="H66" s="114" t="s">
        <v>25</v>
      </c>
      <c r="I66" s="229"/>
    </row>
    <row r="67" spans="2:9" ht="18" customHeight="1">
      <c r="B67" s="215">
        <v>61</v>
      </c>
      <c r="C67" s="38"/>
      <c r="D67" s="216"/>
      <c r="E67" s="220"/>
      <c r="F67" s="38"/>
      <c r="G67" s="216"/>
      <c r="H67" s="114" t="s">
        <v>25</v>
      </c>
      <c r="I67" s="229"/>
    </row>
    <row r="68" spans="2:9" ht="18" customHeight="1">
      <c r="B68" s="215">
        <v>62</v>
      </c>
      <c r="C68" s="38"/>
      <c r="D68" s="216"/>
      <c r="E68" s="220"/>
      <c r="F68" s="38"/>
      <c r="G68" s="216"/>
      <c r="H68" s="114" t="s">
        <v>25</v>
      </c>
      <c r="I68" s="229"/>
    </row>
    <row r="69" spans="2:9" ht="18" customHeight="1">
      <c r="B69" s="215">
        <v>63</v>
      </c>
      <c r="C69" s="38"/>
      <c r="D69" s="216"/>
      <c r="E69" s="220"/>
      <c r="F69" s="38"/>
      <c r="G69" s="216"/>
      <c r="H69" s="114" t="s">
        <v>25</v>
      </c>
      <c r="I69" s="229"/>
    </row>
    <row r="70" spans="2:9" ht="18" customHeight="1">
      <c r="B70" s="215">
        <v>64</v>
      </c>
      <c r="C70" s="38"/>
      <c r="D70" s="216"/>
      <c r="E70" s="220"/>
      <c r="F70" s="38"/>
      <c r="G70" s="216"/>
      <c r="H70" s="114" t="s">
        <v>25</v>
      </c>
      <c r="I70" s="229"/>
    </row>
    <row r="71" spans="2:9" ht="18" customHeight="1">
      <c r="B71" s="215">
        <v>65</v>
      </c>
      <c r="C71" s="38"/>
      <c r="D71" s="216"/>
      <c r="E71" s="220"/>
      <c r="F71" s="38"/>
      <c r="G71" s="216"/>
      <c r="H71" s="114" t="s">
        <v>25</v>
      </c>
      <c r="I71" s="229"/>
    </row>
    <row r="72" spans="2:9" ht="18" customHeight="1">
      <c r="B72" s="215">
        <v>66</v>
      </c>
      <c r="C72" s="38"/>
      <c r="D72" s="216"/>
      <c r="E72" s="220"/>
      <c r="F72" s="38"/>
      <c r="G72" s="216"/>
      <c r="H72" s="114" t="s">
        <v>25</v>
      </c>
      <c r="I72" s="229"/>
    </row>
    <row r="73" spans="2:9" ht="18" customHeight="1">
      <c r="B73" s="215">
        <v>67</v>
      </c>
      <c r="C73" s="38"/>
      <c r="D73" s="216"/>
      <c r="E73" s="220"/>
      <c r="F73" s="38"/>
      <c r="G73" s="216"/>
      <c r="H73" s="114" t="s">
        <v>25</v>
      </c>
      <c r="I73" s="229"/>
    </row>
    <row r="74" spans="2:9" ht="18" customHeight="1">
      <c r="B74" s="215">
        <v>68</v>
      </c>
      <c r="C74" s="38"/>
      <c r="D74" s="216"/>
      <c r="E74" s="220"/>
      <c r="F74" s="38"/>
      <c r="G74" s="216"/>
      <c r="H74" s="114" t="s">
        <v>25</v>
      </c>
      <c r="I74" s="229"/>
    </row>
    <row r="75" spans="2:9" ht="18" customHeight="1">
      <c r="B75" s="215">
        <v>69</v>
      </c>
      <c r="C75" s="38"/>
      <c r="D75" s="216"/>
      <c r="E75" s="220"/>
      <c r="F75" s="38"/>
      <c r="G75" s="216"/>
      <c r="H75" s="114" t="s">
        <v>25</v>
      </c>
      <c r="I75" s="229"/>
    </row>
    <row r="76" spans="2:9" ht="18" customHeight="1">
      <c r="B76" s="215">
        <v>70</v>
      </c>
      <c r="C76" s="38"/>
      <c r="D76" s="216"/>
      <c r="E76" s="220"/>
      <c r="F76" s="38"/>
      <c r="G76" s="216"/>
      <c r="H76" s="114" t="s">
        <v>25</v>
      </c>
      <c r="I76" s="229"/>
    </row>
    <row r="77" spans="2:9" ht="18" customHeight="1">
      <c r="B77" s="215">
        <v>71</v>
      </c>
      <c r="C77" s="38"/>
      <c r="D77" s="216"/>
      <c r="E77" s="220"/>
      <c r="F77" s="38"/>
      <c r="G77" s="216"/>
      <c r="H77" s="114" t="s">
        <v>25</v>
      </c>
      <c r="I77" s="229"/>
    </row>
    <row r="78" spans="2:9" ht="18" customHeight="1">
      <c r="B78" s="215">
        <v>72</v>
      </c>
      <c r="C78" s="38"/>
      <c r="D78" s="216"/>
      <c r="E78" s="220"/>
      <c r="F78" s="38"/>
      <c r="G78" s="216"/>
      <c r="H78" s="114" t="s">
        <v>25</v>
      </c>
      <c r="I78" s="229"/>
    </row>
    <row r="79" spans="2:9" ht="18" customHeight="1">
      <c r="B79" s="215">
        <v>73</v>
      </c>
      <c r="C79" s="38"/>
      <c r="D79" s="216"/>
      <c r="E79" s="220"/>
      <c r="F79" s="38"/>
      <c r="G79" s="216"/>
      <c r="H79" s="114" t="s">
        <v>25</v>
      </c>
      <c r="I79" s="229"/>
    </row>
    <row r="80" spans="2:9" ht="18" customHeight="1">
      <c r="B80" s="215">
        <v>74</v>
      </c>
      <c r="C80" s="38"/>
      <c r="D80" s="216"/>
      <c r="E80" s="220"/>
      <c r="F80" s="38"/>
      <c r="G80" s="216"/>
      <c r="H80" s="114" t="s">
        <v>25</v>
      </c>
      <c r="I80" s="229"/>
    </row>
    <row r="81" spans="2:9" ht="18" customHeight="1">
      <c r="B81" s="215">
        <v>75</v>
      </c>
      <c r="C81" s="38"/>
      <c r="D81" s="216"/>
      <c r="E81" s="220"/>
      <c r="F81" s="38"/>
      <c r="G81" s="216"/>
      <c r="H81" s="114" t="s">
        <v>25</v>
      </c>
      <c r="I81" s="229"/>
    </row>
    <row r="82" spans="2:9" ht="18" customHeight="1">
      <c r="B82" s="215">
        <v>76</v>
      </c>
      <c r="C82" s="38"/>
      <c r="D82" s="216"/>
      <c r="E82" s="220"/>
      <c r="F82" s="38"/>
      <c r="G82" s="216"/>
      <c r="H82" s="114" t="s">
        <v>25</v>
      </c>
      <c r="I82" s="229"/>
    </row>
    <row r="83" spans="2:9" ht="18" customHeight="1">
      <c r="B83" s="215">
        <v>77</v>
      </c>
      <c r="C83" s="38"/>
      <c r="D83" s="216"/>
      <c r="E83" s="220"/>
      <c r="F83" s="38"/>
      <c r="G83" s="216"/>
      <c r="H83" s="114" t="s">
        <v>25</v>
      </c>
      <c r="I83" s="229"/>
    </row>
    <row r="84" spans="2:9" ht="18" customHeight="1">
      <c r="B84" s="215">
        <v>78</v>
      </c>
      <c r="C84" s="38"/>
      <c r="D84" s="216"/>
      <c r="E84" s="220"/>
      <c r="F84" s="38"/>
      <c r="G84" s="216"/>
      <c r="H84" s="114" t="s">
        <v>25</v>
      </c>
      <c r="I84" s="229"/>
    </row>
    <row r="85" spans="2:9" ht="18" customHeight="1">
      <c r="B85" s="215">
        <v>79</v>
      </c>
      <c r="C85" s="38"/>
      <c r="D85" s="216"/>
      <c r="E85" s="220"/>
      <c r="F85" s="38"/>
      <c r="G85" s="216"/>
      <c r="H85" s="114" t="s">
        <v>25</v>
      </c>
      <c r="I85" s="229"/>
    </row>
    <row r="86" spans="2:9" ht="18" customHeight="1" thickBot="1">
      <c r="B86" s="217">
        <v>80</v>
      </c>
      <c r="C86" s="218"/>
      <c r="D86" s="219"/>
      <c r="E86" s="221"/>
      <c r="F86" s="218"/>
      <c r="G86" s="219"/>
      <c r="H86" s="115" t="s">
        <v>25</v>
      </c>
      <c r="I86" s="230"/>
    </row>
  </sheetData>
  <mergeCells count="7">
    <mergeCell ref="K5:N5"/>
    <mergeCell ref="B1:I2"/>
    <mergeCell ref="D3:H3"/>
    <mergeCell ref="B5:B6"/>
    <mergeCell ref="C5:C6"/>
    <mergeCell ref="D5:D6"/>
    <mergeCell ref="E5:G5"/>
  </mergeCells>
  <phoneticPr fontId="2"/>
  <conditionalFormatting sqref="C7:D45">
    <cfRule type="cellIs" dxfId="1" priority="1" stopIfTrue="1" operator="equal">
      <formula>0</formula>
    </cfRule>
  </conditionalFormatting>
  <dataValidations count="3">
    <dataValidation type="list" allowBlank="1" showInputMessage="1" showErrorMessage="1" sqref="I7:I86" xr:uid="{75F63678-47E0-426A-91D8-176D45CDA9E6}">
      <formula1>"　　,○"</formula1>
    </dataValidation>
    <dataValidation type="list" allowBlank="1" showInputMessage="1" showErrorMessage="1" sqref="H7:H86" xr:uid="{206F768C-6F6E-4A21-A7C1-89BE6903F95A}">
      <formula1>"　　,希望しない,弓道部,ソフトテニス部,バドミントン部, 野球部,写真部,吹奏楽部"</formula1>
    </dataValidation>
    <dataValidation type="list" allowBlank="1" showInputMessage="1" showErrorMessage="1" sqref="E7:G86" xr:uid="{ABCB4569-DCE6-4DF5-AC41-53577176DCEA}">
      <formula1>$K$6:$K$21</formula1>
    </dataValidation>
  </dataValidations>
  <printOptions horizontalCentered="1" verticalCentered="1"/>
  <pageMargins left="0.51181102362204722" right="0.23622047244094491" top="0.55118110236220474" bottom="0.51181102362204722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26"/>
  <sheetViews>
    <sheetView tabSelected="1" zoomScaleNormal="100" zoomScaleSheetLayoutView="100" workbookViewId="0">
      <selection activeCell="H10" sqref="H10"/>
    </sheetView>
  </sheetViews>
  <sheetFormatPr defaultRowHeight="15"/>
  <cols>
    <col min="1" max="1" width="0.375" style="54" customWidth="1"/>
    <col min="2" max="2" width="4.125" style="54" customWidth="1"/>
    <col min="3" max="4" width="18.75" style="54" customWidth="1"/>
    <col min="5" max="5" width="12.375" style="54" bestFit="1" customWidth="1"/>
    <col min="6" max="6" width="9.625" style="54" customWidth="1"/>
    <col min="7" max="7" width="16.25" style="54" customWidth="1"/>
    <col min="8" max="8" width="13.125" style="54" customWidth="1"/>
    <col min="9" max="9" width="9.625" style="54" customWidth="1"/>
    <col min="10" max="11" width="10.875" style="101" customWidth="1"/>
    <col min="12" max="15" width="7.25" style="54" customWidth="1"/>
    <col min="16" max="16384" width="9" style="54"/>
  </cols>
  <sheetData>
    <row r="1" spans="2:11" ht="23.1" customHeight="1">
      <c r="B1" s="141" t="s">
        <v>63</v>
      </c>
      <c r="C1" s="141"/>
      <c r="D1" s="141"/>
      <c r="E1" s="141"/>
      <c r="F1" s="141"/>
      <c r="G1" s="141"/>
      <c r="H1" s="141"/>
    </row>
    <row r="2" spans="2:11" ht="23.1" customHeight="1">
      <c r="B2" s="141"/>
      <c r="C2" s="141"/>
      <c r="D2" s="141"/>
      <c r="E2" s="141"/>
      <c r="F2" s="141"/>
      <c r="G2" s="141"/>
      <c r="H2" s="141"/>
    </row>
    <row r="3" spans="2:11" s="58" customFormat="1" ht="23.1" customHeight="1">
      <c r="B3" s="55"/>
      <c r="C3" s="56" t="s">
        <v>6</v>
      </c>
      <c r="D3" s="142">
        <f>申し込み集計用紙!C7</f>
        <v>0</v>
      </c>
      <c r="E3" s="143"/>
      <c r="F3" s="143"/>
      <c r="G3" s="143"/>
      <c r="H3" s="57" t="s">
        <v>7</v>
      </c>
      <c r="J3" s="102"/>
      <c r="K3" s="102"/>
    </row>
    <row r="4" spans="2:11" ht="23.1" customHeight="1" thickBot="1"/>
    <row r="5" spans="2:11" ht="23.1" customHeight="1">
      <c r="B5" s="144" t="s">
        <v>4</v>
      </c>
      <c r="C5" s="146" t="s">
        <v>5</v>
      </c>
      <c r="D5" s="148" t="s">
        <v>27</v>
      </c>
      <c r="E5" s="150" t="s">
        <v>61</v>
      </c>
      <c r="F5" s="152" t="s">
        <v>60</v>
      </c>
      <c r="G5" s="118" t="s">
        <v>19</v>
      </c>
      <c r="H5" s="59"/>
      <c r="J5" s="132" t="s">
        <v>64</v>
      </c>
      <c r="K5" s="132"/>
    </row>
    <row r="6" spans="2:11" ht="23.1" customHeight="1" thickBot="1">
      <c r="B6" s="145"/>
      <c r="C6" s="147"/>
      <c r="D6" s="149"/>
      <c r="E6" s="151"/>
      <c r="F6" s="153"/>
      <c r="G6" s="119" t="s">
        <v>26</v>
      </c>
      <c r="H6" s="60"/>
      <c r="J6" s="103" t="s">
        <v>45</v>
      </c>
      <c r="K6" s="103">
        <f>COUNTIF(引率・保護者名簿!E$7:E$26,"引率")</f>
        <v>0</v>
      </c>
    </row>
    <row r="7" spans="2:11" ht="23.1" customHeight="1">
      <c r="B7" s="70">
        <v>1</v>
      </c>
      <c r="C7" s="61"/>
      <c r="D7" s="62"/>
      <c r="E7" s="63" t="s">
        <v>25</v>
      </c>
      <c r="F7" s="121"/>
      <c r="G7" s="120" t="s">
        <v>25</v>
      </c>
      <c r="H7" s="64"/>
      <c r="J7" s="103" t="s">
        <v>18</v>
      </c>
      <c r="K7" s="103">
        <f>COUNTIF(引率・保護者名簿!E$7:E$26,"保護者")</f>
        <v>0</v>
      </c>
    </row>
    <row r="8" spans="2:11" ht="23.1" customHeight="1">
      <c r="B8" s="71">
        <v>2</v>
      </c>
      <c r="C8" s="65"/>
      <c r="D8" s="66"/>
      <c r="E8" s="63" t="s">
        <v>25</v>
      </c>
      <c r="F8" s="122"/>
      <c r="G8" s="120"/>
      <c r="H8" s="64"/>
      <c r="J8" s="103" t="s">
        <v>19</v>
      </c>
      <c r="K8" s="103">
        <f>COUNTIF(G$7:G$26,"○")</f>
        <v>0</v>
      </c>
    </row>
    <row r="9" spans="2:11" ht="23.1" customHeight="1">
      <c r="B9" s="71">
        <v>3</v>
      </c>
      <c r="C9" s="65"/>
      <c r="D9" s="66"/>
      <c r="E9" s="63" t="s">
        <v>25</v>
      </c>
      <c r="F9" s="122"/>
      <c r="G9" s="120"/>
      <c r="H9" s="64"/>
    </row>
    <row r="10" spans="2:11" ht="23.1" customHeight="1">
      <c r="B10" s="71">
        <v>4</v>
      </c>
      <c r="C10" s="65"/>
      <c r="D10" s="66"/>
      <c r="E10" s="63" t="s">
        <v>25</v>
      </c>
      <c r="F10" s="122"/>
      <c r="G10" s="120"/>
      <c r="H10" s="64"/>
    </row>
    <row r="11" spans="2:11" ht="23.1" customHeight="1">
      <c r="B11" s="71">
        <v>5</v>
      </c>
      <c r="C11" s="65"/>
      <c r="D11" s="66"/>
      <c r="E11" s="63" t="s">
        <v>25</v>
      </c>
      <c r="F11" s="122"/>
      <c r="G11" s="120"/>
      <c r="H11" s="64"/>
    </row>
    <row r="12" spans="2:11" ht="23.1" customHeight="1">
      <c r="B12" s="71">
        <v>6</v>
      </c>
      <c r="C12" s="65"/>
      <c r="D12" s="66"/>
      <c r="E12" s="63" t="s">
        <v>25</v>
      </c>
      <c r="F12" s="122"/>
      <c r="G12" s="120"/>
      <c r="H12" s="64"/>
    </row>
    <row r="13" spans="2:11" ht="23.1" customHeight="1">
      <c r="B13" s="71">
        <v>7</v>
      </c>
      <c r="C13" s="65"/>
      <c r="D13" s="66"/>
      <c r="E13" s="63" t="s">
        <v>25</v>
      </c>
      <c r="F13" s="122"/>
      <c r="G13" s="120"/>
      <c r="H13" s="64"/>
    </row>
    <row r="14" spans="2:11" ht="23.1" customHeight="1">
      <c r="B14" s="71">
        <v>8</v>
      </c>
      <c r="C14" s="65"/>
      <c r="D14" s="66"/>
      <c r="E14" s="63" t="s">
        <v>25</v>
      </c>
      <c r="F14" s="122"/>
      <c r="G14" s="120"/>
      <c r="H14" s="64"/>
      <c r="I14" s="67"/>
    </row>
    <row r="15" spans="2:11" ht="23.1" customHeight="1">
      <c r="B15" s="71">
        <v>9</v>
      </c>
      <c r="C15" s="65"/>
      <c r="D15" s="66"/>
      <c r="E15" s="63" t="s">
        <v>25</v>
      </c>
      <c r="F15" s="122"/>
      <c r="G15" s="120"/>
      <c r="H15" s="64"/>
      <c r="I15" s="67"/>
    </row>
    <row r="16" spans="2:11" ht="23.1" customHeight="1">
      <c r="B16" s="71">
        <v>10</v>
      </c>
      <c r="C16" s="65"/>
      <c r="D16" s="66"/>
      <c r="E16" s="63" t="s">
        <v>25</v>
      </c>
      <c r="F16" s="122"/>
      <c r="G16" s="120"/>
      <c r="H16" s="64"/>
      <c r="I16" s="67"/>
    </row>
    <row r="17" spans="2:11" ht="23.1" customHeight="1">
      <c r="B17" s="71">
        <v>11</v>
      </c>
      <c r="C17" s="65"/>
      <c r="D17" s="66"/>
      <c r="E17" s="63" t="s">
        <v>25</v>
      </c>
      <c r="F17" s="122"/>
      <c r="G17" s="120"/>
      <c r="H17" s="64"/>
      <c r="I17" s="67"/>
    </row>
    <row r="18" spans="2:11" ht="23.1" customHeight="1">
      <c r="B18" s="71">
        <v>12</v>
      </c>
      <c r="C18" s="65"/>
      <c r="D18" s="66"/>
      <c r="E18" s="63" t="s">
        <v>25</v>
      </c>
      <c r="F18" s="122"/>
      <c r="G18" s="120"/>
      <c r="H18" s="64"/>
      <c r="I18" s="67"/>
    </row>
    <row r="19" spans="2:11" ht="23.1" customHeight="1">
      <c r="B19" s="71">
        <v>13</v>
      </c>
      <c r="C19" s="65"/>
      <c r="D19" s="66"/>
      <c r="E19" s="63" t="s">
        <v>25</v>
      </c>
      <c r="F19" s="122"/>
      <c r="G19" s="120"/>
      <c r="H19" s="64"/>
      <c r="I19" s="67"/>
    </row>
    <row r="20" spans="2:11" ht="23.1" customHeight="1">
      <c r="B20" s="71">
        <v>14</v>
      </c>
      <c r="C20" s="65"/>
      <c r="D20" s="66"/>
      <c r="E20" s="63" t="s">
        <v>25</v>
      </c>
      <c r="F20" s="122"/>
      <c r="G20" s="120"/>
      <c r="H20" s="64"/>
      <c r="I20" s="67"/>
    </row>
    <row r="21" spans="2:11" ht="23.1" customHeight="1">
      <c r="B21" s="71">
        <v>15</v>
      </c>
      <c r="C21" s="65"/>
      <c r="D21" s="66"/>
      <c r="E21" s="63" t="s">
        <v>25</v>
      </c>
      <c r="F21" s="122"/>
      <c r="G21" s="120"/>
      <c r="H21" s="64"/>
      <c r="I21" s="67"/>
    </row>
    <row r="22" spans="2:11" ht="23.1" customHeight="1">
      <c r="B22" s="71">
        <v>16</v>
      </c>
      <c r="C22" s="65"/>
      <c r="D22" s="66"/>
      <c r="E22" s="63" t="s">
        <v>25</v>
      </c>
      <c r="F22" s="122"/>
      <c r="G22" s="120"/>
      <c r="H22" s="64"/>
    </row>
    <row r="23" spans="2:11" ht="23.1" customHeight="1">
      <c r="B23" s="71">
        <v>17</v>
      </c>
      <c r="C23" s="65"/>
      <c r="D23" s="66"/>
      <c r="E23" s="63" t="s">
        <v>25</v>
      </c>
      <c r="F23" s="122"/>
      <c r="G23" s="120"/>
      <c r="H23" s="64"/>
    </row>
    <row r="24" spans="2:11" ht="23.1" customHeight="1">
      <c r="B24" s="71">
        <v>18</v>
      </c>
      <c r="C24" s="65"/>
      <c r="D24" s="66"/>
      <c r="E24" s="63" t="s">
        <v>25</v>
      </c>
      <c r="F24" s="122"/>
      <c r="G24" s="120"/>
      <c r="H24" s="64"/>
    </row>
    <row r="25" spans="2:11" ht="23.1" customHeight="1">
      <c r="B25" s="71">
        <v>19</v>
      </c>
      <c r="C25" s="65"/>
      <c r="D25" s="66"/>
      <c r="E25" s="63" t="s">
        <v>25</v>
      </c>
      <c r="F25" s="122"/>
      <c r="G25" s="120"/>
      <c r="H25" s="64"/>
    </row>
    <row r="26" spans="2:11" ht="23.1" customHeight="1" thickBot="1">
      <c r="B26" s="72">
        <v>20</v>
      </c>
      <c r="C26" s="243"/>
      <c r="D26" s="244"/>
      <c r="E26" s="68" t="s">
        <v>25</v>
      </c>
      <c r="F26" s="69"/>
      <c r="G26" s="245"/>
      <c r="H26" s="64"/>
      <c r="J26" s="104"/>
      <c r="K26" s="105"/>
    </row>
  </sheetData>
  <mergeCells count="8">
    <mergeCell ref="J5:K5"/>
    <mergeCell ref="B1:H2"/>
    <mergeCell ref="D3:G3"/>
    <mergeCell ref="B5:B6"/>
    <mergeCell ref="C5:C6"/>
    <mergeCell ref="D5:D6"/>
    <mergeCell ref="E5:E6"/>
    <mergeCell ref="F5:F6"/>
  </mergeCells>
  <phoneticPr fontId="2"/>
  <conditionalFormatting sqref="C7:D26">
    <cfRule type="cellIs" dxfId="0" priority="1" stopIfTrue="1" operator="equal">
      <formula>0</formula>
    </cfRule>
  </conditionalFormatting>
  <dataValidations count="2">
    <dataValidation type="list" allowBlank="1" showInputMessage="1" showErrorMessage="1" sqref="E7:E26" xr:uid="{00000000-0002-0000-0400-000000000000}">
      <formula1>"　　,保護者,引率,選択してください,"</formula1>
    </dataValidation>
    <dataValidation type="list" allowBlank="1" showInputMessage="1" showErrorMessage="1" sqref="G7:G26" xr:uid="{00000000-0002-0000-0400-000001000000}">
      <formula1>"　　,○"</formula1>
    </dataValidation>
  </dataValidations>
  <printOptions horizontalCentered="1" verticalCentered="1"/>
  <pageMargins left="0.51181102362204722" right="0.23622047244094491" top="0.55118110236220474" bottom="0.51181102362204722" header="0.31496062992125984" footer="0.31496062992125984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0"/>
  <sheetViews>
    <sheetView workbookViewId="0">
      <selection activeCell="J16" sqref="J16"/>
    </sheetView>
  </sheetViews>
  <sheetFormatPr defaultRowHeight="15"/>
  <cols>
    <col min="1" max="1" width="13.375" style="48" customWidth="1"/>
    <col min="2" max="2" width="15.125" style="48" bestFit="1" customWidth="1"/>
    <col min="3" max="3" width="8" style="48" customWidth="1"/>
    <col min="4" max="16384" width="9" style="48"/>
  </cols>
  <sheetData>
    <row r="1" spans="1:5" ht="15.75" thickBot="1">
      <c r="A1" s="75"/>
      <c r="B1" s="76"/>
      <c r="C1" s="85" t="s">
        <v>65</v>
      </c>
      <c r="D1" s="85" t="s">
        <v>66</v>
      </c>
      <c r="E1" s="86" t="s">
        <v>67</v>
      </c>
    </row>
    <row r="2" spans="1:5" ht="15.75" thickTop="1">
      <c r="A2" s="77">
        <v>0</v>
      </c>
      <c r="B2" s="45" t="s">
        <v>36</v>
      </c>
      <c r="C2" s="47" t="e">
        <f>#REF!+#REF!+#REF!</f>
        <v>#REF!</v>
      </c>
      <c r="D2" s="47" t="e">
        <f>#REF!+#REF!+#REF!</f>
        <v>#REF!</v>
      </c>
      <c r="E2" s="78" t="e">
        <f>#REF!+#REF!+#REF!</f>
        <v>#REF!</v>
      </c>
    </row>
    <row r="3" spans="1:5">
      <c r="A3" s="79">
        <v>1</v>
      </c>
      <c r="B3" s="38" t="s">
        <v>47</v>
      </c>
      <c r="C3" s="47" t="e">
        <f>#REF!+#REF!+#REF!</f>
        <v>#REF!</v>
      </c>
      <c r="D3" s="47" t="e">
        <f>#REF!+#REF!+#REF!</f>
        <v>#REF!</v>
      </c>
      <c r="E3" s="78" t="e">
        <f>#REF!+#REF!+#REF!</f>
        <v>#REF!</v>
      </c>
    </row>
    <row r="4" spans="1:5">
      <c r="A4" s="79">
        <v>2</v>
      </c>
      <c r="B4" s="38" t="s">
        <v>48</v>
      </c>
      <c r="C4" s="47" t="e">
        <f>#REF!+#REF!+#REF!</f>
        <v>#REF!</v>
      </c>
      <c r="D4" s="47" t="e">
        <f>#REF!+#REF!+#REF!</f>
        <v>#REF!</v>
      </c>
      <c r="E4" s="78" t="e">
        <f>#REF!+#REF!+#REF!</f>
        <v>#REF!</v>
      </c>
    </row>
    <row r="5" spans="1:5">
      <c r="A5" s="79">
        <v>3</v>
      </c>
      <c r="B5" s="38" t="s">
        <v>38</v>
      </c>
      <c r="C5" s="47" t="e">
        <f>#REF!+#REF!+#REF!</f>
        <v>#REF!</v>
      </c>
      <c r="D5" s="47" t="e">
        <f>#REF!+#REF!+#REF!</f>
        <v>#REF!</v>
      </c>
      <c r="E5" s="78" t="e">
        <f>#REF!+#REF!+#REF!</f>
        <v>#REF!</v>
      </c>
    </row>
    <row r="6" spans="1:5">
      <c r="A6" s="79">
        <v>4</v>
      </c>
      <c r="B6" s="38" t="s">
        <v>37</v>
      </c>
      <c r="C6" s="47" t="e">
        <f>#REF!+#REF!+#REF!</f>
        <v>#REF!</v>
      </c>
      <c r="D6" s="47" t="e">
        <f>#REF!+#REF!+#REF!</f>
        <v>#REF!</v>
      </c>
      <c r="E6" s="78" t="e">
        <f>#REF!+#REF!+#REF!</f>
        <v>#REF!</v>
      </c>
    </row>
    <row r="7" spans="1:5">
      <c r="A7" s="79">
        <v>5</v>
      </c>
      <c r="B7" s="38" t="s">
        <v>49</v>
      </c>
      <c r="C7" s="47" t="e">
        <f>#REF!+#REF!+#REF!</f>
        <v>#REF!</v>
      </c>
      <c r="D7" s="47" t="e">
        <f>#REF!+#REF!+#REF!</f>
        <v>#REF!</v>
      </c>
      <c r="E7" s="78" t="e">
        <f>#REF!+#REF!+#REF!</f>
        <v>#REF!</v>
      </c>
    </row>
    <row r="8" spans="1:5">
      <c r="A8" s="79">
        <v>6</v>
      </c>
      <c r="B8" s="45" t="s">
        <v>39</v>
      </c>
      <c r="C8" s="47" t="e">
        <f>#REF!+#REF!+#REF!</f>
        <v>#REF!</v>
      </c>
      <c r="D8" s="47" t="e">
        <f>#REF!+#REF!+#REF!</f>
        <v>#REF!</v>
      </c>
      <c r="E8" s="78" t="e">
        <f>#REF!+#REF!+#REF!</f>
        <v>#REF!</v>
      </c>
    </row>
    <row r="9" spans="1:5">
      <c r="A9" s="79">
        <v>7</v>
      </c>
      <c r="B9" s="45" t="s">
        <v>50</v>
      </c>
      <c r="C9" s="47" t="e">
        <f>#REF!+#REF!+#REF!</f>
        <v>#REF!</v>
      </c>
      <c r="D9" s="47" t="e">
        <f>#REF!+#REF!+#REF!</f>
        <v>#REF!</v>
      </c>
      <c r="E9" s="78" t="e">
        <f>#REF!+#REF!+#REF!</f>
        <v>#REF!</v>
      </c>
    </row>
    <row r="10" spans="1:5">
      <c r="A10" s="79">
        <v>8</v>
      </c>
      <c r="B10" s="45" t="s">
        <v>53</v>
      </c>
      <c r="C10" s="47" t="e">
        <f>#REF!+#REF!+#REF!</f>
        <v>#REF!</v>
      </c>
      <c r="D10" s="47" t="e">
        <f>#REF!+#REF!+#REF!</f>
        <v>#REF!</v>
      </c>
      <c r="E10" s="78" t="e">
        <f>#REF!+#REF!+#REF!</f>
        <v>#REF!</v>
      </c>
    </row>
    <row r="11" spans="1:5">
      <c r="A11" s="79">
        <v>9</v>
      </c>
      <c r="B11" s="45" t="s">
        <v>40</v>
      </c>
      <c r="C11" s="47" t="e">
        <f>#REF!+#REF!+#REF!</f>
        <v>#REF!</v>
      </c>
      <c r="D11" s="47" t="e">
        <f>#REF!+#REF!+#REF!</f>
        <v>#REF!</v>
      </c>
      <c r="E11" s="78" t="e">
        <f>#REF!+#REF!+#REF!</f>
        <v>#REF!</v>
      </c>
    </row>
    <row r="12" spans="1:5">
      <c r="A12" s="79">
        <v>10</v>
      </c>
      <c r="B12" s="45" t="s">
        <v>54</v>
      </c>
      <c r="C12" s="47" t="e">
        <f>#REF!+#REF!+#REF!</f>
        <v>#REF!</v>
      </c>
      <c r="D12" s="47" t="e">
        <f>#REF!+#REF!+#REF!</f>
        <v>#REF!</v>
      </c>
      <c r="E12" s="78" t="e">
        <f>#REF!+#REF!+#REF!</f>
        <v>#REF!</v>
      </c>
    </row>
    <row r="13" spans="1:5" ht="15.75" thickBot="1">
      <c r="A13" s="80">
        <v>11</v>
      </c>
      <c r="B13" s="89" t="s">
        <v>42</v>
      </c>
      <c r="C13" s="81" t="e">
        <f>#REF!+#REF!+#REF!</f>
        <v>#REF!</v>
      </c>
      <c r="D13" s="81" t="e">
        <f>#REF!+#REF!+#REF!</f>
        <v>#REF!</v>
      </c>
      <c r="E13" s="82" t="e">
        <f>#REF!+#REF!+#REF!</f>
        <v>#REF!</v>
      </c>
    </row>
    <row r="14" spans="1:5">
      <c r="B14" s="88"/>
    </row>
    <row r="16" spans="1:5" ht="15.75" thickBot="1"/>
    <row r="17" spans="1:8" ht="15.75" thickBot="1">
      <c r="A17" s="84" t="s">
        <v>19</v>
      </c>
      <c r="B17" s="74" t="e">
        <f>#REF!+#REF!+#REF!</f>
        <v>#REF!</v>
      </c>
      <c r="D17" s="84" t="s">
        <v>20</v>
      </c>
      <c r="E17" s="73" t="s">
        <v>21</v>
      </c>
      <c r="F17" s="73" t="e">
        <f>#REF!+#REF!+#REF!</f>
        <v>#REF!</v>
      </c>
      <c r="G17" s="73" t="s">
        <v>22</v>
      </c>
      <c r="H17" s="73" t="e">
        <f>#REF!+#REF!+#REF!</f>
        <v>#REF!</v>
      </c>
    </row>
    <row r="18" spans="1:8" ht="15.75" thickBot="1">
      <c r="A18" s="84" t="s">
        <v>62</v>
      </c>
      <c r="B18" s="74" t="e">
        <f>#REF!+#REF!+#REF!</f>
        <v>#REF!</v>
      </c>
      <c r="G18" s="84" t="s">
        <v>23</v>
      </c>
      <c r="H18" s="83" t="e">
        <f>F17+H17</f>
        <v>#REF!</v>
      </c>
    </row>
    <row r="19" spans="1:8">
      <c r="C19" s="49"/>
    </row>
    <row r="20" spans="1:8">
      <c r="C20" s="90"/>
    </row>
    <row r="21" spans="1:8">
      <c r="C21" s="49"/>
      <c r="D21" s="49"/>
      <c r="E21" s="49"/>
    </row>
    <row r="22" spans="1:8">
      <c r="C22" s="49"/>
      <c r="D22" s="49"/>
      <c r="E22" s="49"/>
    </row>
    <row r="23" spans="1:8">
      <c r="C23" s="49"/>
      <c r="D23" s="49"/>
      <c r="E23" s="49"/>
    </row>
    <row r="24" spans="1:8">
      <c r="C24" s="49"/>
      <c r="D24" s="49"/>
      <c r="E24" s="49"/>
    </row>
    <row r="25" spans="1:8">
      <c r="C25" s="49"/>
      <c r="D25" s="49"/>
      <c r="E25" s="49"/>
    </row>
    <row r="26" spans="1:8">
      <c r="C26" s="49"/>
      <c r="D26" s="49"/>
      <c r="E26" s="49"/>
    </row>
    <row r="27" spans="1:8">
      <c r="C27" s="49"/>
      <c r="D27" s="49"/>
      <c r="E27" s="49"/>
    </row>
    <row r="28" spans="1:8">
      <c r="C28" s="49"/>
      <c r="D28" s="49"/>
      <c r="E28" s="49"/>
    </row>
    <row r="29" spans="1:8">
      <c r="C29" s="49"/>
    </row>
    <row r="30" spans="1:8">
      <c r="A30" s="175"/>
      <c r="B30" s="175"/>
      <c r="C30" s="49"/>
      <c r="D30" s="49"/>
      <c r="E30" s="49"/>
      <c r="F30" s="49"/>
    </row>
  </sheetData>
  <mergeCells count="1">
    <mergeCell ref="A30:B30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申し込み集計用紙</vt:lpstr>
      <vt:lpstr>参加生徒名簿</vt:lpstr>
      <vt:lpstr>引率・保護者名簿</vt:lpstr>
      <vt:lpstr>計算用</vt:lpstr>
      <vt:lpstr>引率・保護者名簿!Print_Area</vt:lpstr>
      <vt:lpstr>参加生徒名簿!Print_Area</vt:lpstr>
      <vt:lpstr>申し込み集計用紙!Print_Area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　孝暢</dc:creator>
  <cp:lastModifiedBy>美幌_015</cp:lastModifiedBy>
  <cp:lastPrinted>2024-05-23T01:24:04Z</cp:lastPrinted>
  <dcterms:created xsi:type="dcterms:W3CDTF">2015-08-12T04:11:37Z</dcterms:created>
  <dcterms:modified xsi:type="dcterms:W3CDTF">2025-05-08T09:05:46Z</dcterms:modified>
</cp:coreProperties>
</file>